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M:\OBIF\WQFA\Loan Officers\Solicitation_PPL_IUP_Budget\Scoring Methodologies\Clean Water\2022 Update\"/>
    </mc:Choice>
  </mc:AlternateContent>
  <xr:revisionPtr revIDLastSave="0" documentId="13_ncr:1_{5B87F957-6E9B-4383-8907-946C931BE084}" xr6:coauthVersionLast="47" xr6:coauthVersionMax="47" xr10:uidLastSave="{00000000-0000-0000-0000-000000000000}"/>
  <bookViews>
    <workbookView xWindow="-108" yWindow="-108" windowWidth="23256" windowHeight="12576" tabRatio="925" xr2:uid="{00000000-000D-0000-FFFF-FFFF00000000}"/>
  </bookViews>
  <sheets>
    <sheet name="SWM Credit Calculator" sheetId="1" r:id="rId1"/>
    <sheet name="SWM Type" sheetId="2" r:id="rId2"/>
    <sheet name="Efficiency" sheetId="12" r:id="rId3"/>
    <sheet name="Segment-sheds" sheetId="6" r:id="rId4"/>
    <sheet name="DFs" sheetId="1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2" l="1"/>
  <c r="C4" i="12"/>
  <c r="C3" i="12"/>
  <c r="B5" i="12"/>
  <c r="B4" i="12"/>
  <c r="B3" i="12"/>
  <c r="F5" i="12" l="1"/>
  <c r="E5" i="12"/>
  <c r="D5" i="12"/>
  <c r="F4" i="12"/>
  <c r="D4" i="12"/>
  <c r="E4" i="12"/>
  <c r="D3" i="12"/>
  <c r="F3" i="12"/>
  <c r="E3" i="12"/>
  <c r="G60" i="1" l="1"/>
  <c r="J60" i="1" s="1"/>
  <c r="E45" i="1"/>
  <c r="F45" i="1"/>
  <c r="F50" i="1"/>
  <c r="I50" i="1" s="1"/>
  <c r="E50" i="1"/>
  <c r="H50" i="1" s="1"/>
  <c r="G45" i="1"/>
  <c r="E60" i="1"/>
  <c r="H60" i="1" s="1"/>
  <c r="G50" i="1"/>
  <c r="J50" i="1" s="1"/>
  <c r="F60" i="1"/>
  <c r="I60" i="1" s="1"/>
  <c r="E54" i="1" l="1"/>
  <c r="A65" i="1" s="1"/>
  <c r="F54" i="1"/>
  <c r="B65" i="1" s="1"/>
  <c r="I45" i="1"/>
  <c r="I54" i="1" s="1"/>
  <c r="B69" i="1" s="1"/>
  <c r="G54" i="1"/>
  <c r="C65" i="1" s="1"/>
  <c r="J45" i="1"/>
  <c r="J54" i="1" s="1"/>
  <c r="C69" i="1" s="1"/>
  <c r="H45" i="1"/>
  <c r="H54" i="1" s="1"/>
  <c r="A69" i="1" s="1"/>
</calcChain>
</file>

<file path=xl/sharedStrings.xml><?xml version="1.0" encoding="utf-8"?>
<sst xmlns="http://schemas.openxmlformats.org/spreadsheetml/2006/main" count="738" uniqueCount="687">
  <si>
    <t>Impervious</t>
  </si>
  <si>
    <t>Pervious</t>
  </si>
  <si>
    <t>SWM</t>
  </si>
  <si>
    <t>Type</t>
  </si>
  <si>
    <t>Pe</t>
  </si>
  <si>
    <t>TN</t>
  </si>
  <si>
    <t>TP</t>
  </si>
  <si>
    <t>Project Name</t>
  </si>
  <si>
    <t>County</t>
  </si>
  <si>
    <t>RR</t>
  </si>
  <si>
    <t>ST</t>
  </si>
  <si>
    <t>Code</t>
  </si>
  <si>
    <t>Description</t>
  </si>
  <si>
    <t>None</t>
  </si>
  <si>
    <t>Pre-Restoration Load Estimate</t>
  </si>
  <si>
    <t>Post-Restoration Load Estimate</t>
  </si>
  <si>
    <t>Populate blue cells below with basic project information</t>
  </si>
  <si>
    <t>Maryland Department of the Environment - Water and Sciences Administration</t>
  </si>
  <si>
    <t>BASIC PROJECT INFORMATION</t>
  </si>
  <si>
    <t>PROJECT LOAD REDUCTIONS</t>
  </si>
  <si>
    <t>Lat (XX.XXXXXX)</t>
  </si>
  <si>
    <t>Long (-XX.XXXXXX)</t>
  </si>
  <si>
    <t>% Reduction</t>
  </si>
  <si>
    <t>About the Calculator</t>
  </si>
  <si>
    <t>Segment-shed</t>
  </si>
  <si>
    <t>Land-River Segment</t>
  </si>
  <si>
    <t>ANATF_DC</t>
  </si>
  <si>
    <t>ANATF_MD</t>
  </si>
  <si>
    <t>BACOH</t>
  </si>
  <si>
    <t>BIGMH</t>
  </si>
  <si>
    <t>BOHOH</t>
  </si>
  <si>
    <t>BSHOH</t>
  </si>
  <si>
    <t>C&amp;DOH_DE</t>
  </si>
  <si>
    <t>C&amp;DOH_MD</t>
  </si>
  <si>
    <t>CB1TF</t>
  </si>
  <si>
    <t>CB2OH</t>
  </si>
  <si>
    <t>CB3MH</t>
  </si>
  <si>
    <t>CB4MH</t>
  </si>
  <si>
    <t>CB5MH_MD</t>
  </si>
  <si>
    <t>CHOMH1</t>
  </si>
  <si>
    <t>CHOMH2</t>
  </si>
  <si>
    <t>CHOOH</t>
  </si>
  <si>
    <t>CHOTF</t>
  </si>
  <si>
    <t>CHSMH</t>
  </si>
  <si>
    <t>CHSOH</t>
  </si>
  <si>
    <t>CHSTF</t>
  </si>
  <si>
    <t>EASMH</t>
  </si>
  <si>
    <t>ELKOH</t>
  </si>
  <si>
    <t>FSBMH</t>
  </si>
  <si>
    <t>GUNOH</t>
  </si>
  <si>
    <t>HNGMH</t>
  </si>
  <si>
    <t>LCHMH</t>
  </si>
  <si>
    <t>MAGMH</t>
  </si>
  <si>
    <t>MANMH</t>
  </si>
  <si>
    <t>MATTF</t>
  </si>
  <si>
    <t>MIDOH</t>
  </si>
  <si>
    <t>NANMH</t>
  </si>
  <si>
    <t>NANOH</t>
  </si>
  <si>
    <t>NANTF_DE</t>
  </si>
  <si>
    <t>NANTF_MD</t>
  </si>
  <si>
    <t>NORTF</t>
  </si>
  <si>
    <t>PATMH</t>
  </si>
  <si>
    <t>PAXMH</t>
  </si>
  <si>
    <t>PAXOH</t>
  </si>
  <si>
    <t>PAXTF</t>
  </si>
  <si>
    <t>PISTF</t>
  </si>
  <si>
    <t>POCMH_MD</t>
  </si>
  <si>
    <t>POCOH_MD</t>
  </si>
  <si>
    <t>POCOH_VA</t>
  </si>
  <si>
    <t>POCTF</t>
  </si>
  <si>
    <t>POTMH_MD</t>
  </si>
  <si>
    <t>POTOH1_MD</t>
  </si>
  <si>
    <t>POTOH2_MD</t>
  </si>
  <si>
    <t>POTOH3_MD</t>
  </si>
  <si>
    <t>POTTF_DC</t>
  </si>
  <si>
    <t>POTTF_MD</t>
  </si>
  <si>
    <t>RHDMH</t>
  </si>
  <si>
    <t>SASOH</t>
  </si>
  <si>
    <t>SEVMH</t>
  </si>
  <si>
    <t>SOUMH</t>
  </si>
  <si>
    <t>TANMH_MD</t>
  </si>
  <si>
    <t>WBRTF</t>
  </si>
  <si>
    <t>WICMH</t>
  </si>
  <si>
    <t>WSTMH</t>
  </si>
  <si>
    <t>Address</t>
  </si>
  <si>
    <t>WATERSHED INFORMATION</t>
  </si>
  <si>
    <t>TSS</t>
  </si>
  <si>
    <t>Total Pre-Restoration Loads</t>
  </si>
  <si>
    <t>EOS Load (lbs/yr)</t>
  </si>
  <si>
    <t>Drainage Area (Acres)</t>
  </si>
  <si>
    <t>If the following scenario applies, please populate the additional blue cells below to finish calculating the pre-restoration load: the credit generating project consists of retrofitting an existing SWM facility and at the same time altering the facility's drainage area to capture additional area.  If this scenario does not apply, leave the blue cells below blank.</t>
  </si>
  <si>
    <t>Populate blue cells below with information regarding Chesapeake Bay model geography.  To determine the applicable geography, locate your project on MDE's  interactive webmap at &lt;&lt;mde.state.md.us&gt;&gt;.  Locate your project site and identify the segment-shed and land-river segment it is located in.</t>
  </si>
  <si>
    <t>Type*</t>
  </si>
  <si>
    <r>
      <rPr>
        <b/>
        <i/>
        <sz val="11"/>
        <color theme="1"/>
        <rFont val="Calibri"/>
        <family val="2"/>
        <scheme val="minor"/>
      </rPr>
      <t>Note</t>
    </r>
    <r>
      <rPr>
        <i/>
        <sz val="11"/>
        <color theme="1"/>
        <rFont val="Calibri"/>
        <family val="2"/>
        <scheme val="minor"/>
      </rPr>
      <t>: *If you need further assistance determining whether a constructed SWM facility is an RR or ST practice, please consult MDE's Stormwater Design Manual at http://www.mde.state.md.us/programs/Water/StormwaterManagementProgram/Pages/stormwater_design.aspx, or MDE's "Accounting for Stormwater Wasteload Allocations and Impervious Acres Treated" document at http://www.mde.state.md.us/programs/Water/StormwaterManagementProgram/Documents/NPDES%20MS4%20Guidance%20August%2018%202014.pdf).</t>
    </r>
  </si>
  <si>
    <t>Dry</t>
  </si>
  <si>
    <t>No SWM</t>
  </si>
  <si>
    <t>Runoff Reduction Practice</t>
  </si>
  <si>
    <t>Stormwater Treatment Practice</t>
  </si>
  <si>
    <t>Dry Detention Pond or Hydrodynamic Structure (does not meet post 2000 WQv or CPv requirements)</t>
  </si>
  <si>
    <t>Extended Dry Detention Pond (does not meet post 2000 WQv or CPv requirements)</t>
  </si>
  <si>
    <t>Dry Extended</t>
  </si>
  <si>
    <t>N24001PU1_3100_3690</t>
  </si>
  <si>
    <t>N24001PU2_3140_3680</t>
  </si>
  <si>
    <t>N24001PU2_3180_3370</t>
  </si>
  <si>
    <t>N24001PU2_3370_4020</t>
  </si>
  <si>
    <t>N24001PU1_3580_3780</t>
  </si>
  <si>
    <t>N24001PU3_3680_3890</t>
  </si>
  <si>
    <t>N24001PU4_3780_3930</t>
  </si>
  <si>
    <t>N24001PU1_3850_4190</t>
  </si>
  <si>
    <t>N24001PU6_3870_3690</t>
  </si>
  <si>
    <t>N24001PU0_3871_3690</t>
  </si>
  <si>
    <t>N24001PU4_3890_3990</t>
  </si>
  <si>
    <t>N24001PU5_3930_4170</t>
  </si>
  <si>
    <t>N24001PU1_3940_3970</t>
  </si>
  <si>
    <t>N24001PU4_3970_3890</t>
  </si>
  <si>
    <t>N24001PU4_3990_3780</t>
  </si>
  <si>
    <t>N24001PU6_4020_3870</t>
  </si>
  <si>
    <t>N24001PU5_4170_4020</t>
  </si>
  <si>
    <t>N24001PU4_4440_3970</t>
  </si>
  <si>
    <t>N24003WL0_4390_0000</t>
  </si>
  <si>
    <t>N24003WL0_4391_0000</t>
  </si>
  <si>
    <t>N24003WL0_4392_0000</t>
  </si>
  <si>
    <t>N24003WL0_4420_0000</t>
  </si>
  <si>
    <t>N24003WL0_4421_0000</t>
  </si>
  <si>
    <t>N24003WL0_4422_0000</t>
  </si>
  <si>
    <t>N24003WL0_4423_0000</t>
  </si>
  <si>
    <t>N24003WL0_4600_0000</t>
  </si>
  <si>
    <t>N24003WL0_4601_0000</t>
  </si>
  <si>
    <t>N24003WL0_4602_0000</t>
  </si>
  <si>
    <t>N24003WL0_4603_0000</t>
  </si>
  <si>
    <t>N24003WL0_4770_0000</t>
  </si>
  <si>
    <t>N24003WL0_4771_0000</t>
  </si>
  <si>
    <t>N24003WL0_4772_0000</t>
  </si>
  <si>
    <t>N24003WM0_3961_0000</t>
  </si>
  <si>
    <t>N24003WM0_3962_0000</t>
  </si>
  <si>
    <t>N24003WM0_3963_0000</t>
  </si>
  <si>
    <t>N24003WM3_4060_0001</t>
  </si>
  <si>
    <t>N24003XL3_4710_0000</t>
  </si>
  <si>
    <t>N24003XL3_4711_0000</t>
  </si>
  <si>
    <t>N24003XL3_4712_0000</t>
  </si>
  <si>
    <t>N24003XL3_4713_0000</t>
  </si>
  <si>
    <t>N24003XL3_4950_0000</t>
  </si>
  <si>
    <t>N24003XU2_4270_4650</t>
  </si>
  <si>
    <t>N24003XU2_4480_4650</t>
  </si>
  <si>
    <t>N24003XU3_4650_0001</t>
  </si>
  <si>
    <t>N24003WM0_3966_0000</t>
  </si>
  <si>
    <t>N24003WL0_4393_0000</t>
  </si>
  <si>
    <t>N24003WL0_4394_0000</t>
  </si>
  <si>
    <t>N24003WL0_4424_0000</t>
  </si>
  <si>
    <t>N24003WL0_4425_0000</t>
  </si>
  <si>
    <t>N24005SL2_2910_3060</t>
  </si>
  <si>
    <t>N24005WM0_3650_0001</t>
  </si>
  <si>
    <t>N24005WM1_3660_3910</t>
  </si>
  <si>
    <t>N24005WM0_3740_0001</t>
  </si>
  <si>
    <t>N24005WM0_3741_0000</t>
  </si>
  <si>
    <t>N24005WM3_3880_4060</t>
  </si>
  <si>
    <t>N24005WM0_3881_3880</t>
  </si>
  <si>
    <t>N24005WM1_3910_0001</t>
  </si>
  <si>
    <t>N24005WM0_3964_0000</t>
  </si>
  <si>
    <t>N24005WM3_4060_0001</t>
  </si>
  <si>
    <t>N24005WU2_3020_3320</t>
  </si>
  <si>
    <t>N24005WU0_3021_3020</t>
  </si>
  <si>
    <t>N24005WU2_3320_3480</t>
  </si>
  <si>
    <t>N24005WU1_3350_3490</t>
  </si>
  <si>
    <t>N24005WU3_3480_3481</t>
  </si>
  <si>
    <t>N24005WU3_3481_0001</t>
  </si>
  <si>
    <t>N24005WU1_3482_0001</t>
  </si>
  <si>
    <t>N24005WU1_3490_3480</t>
  </si>
  <si>
    <t>N24005WU0_3670_0001</t>
  </si>
  <si>
    <t>N24005WU0_3671_0000</t>
  </si>
  <si>
    <t>N24005WU0_3820_0000</t>
  </si>
  <si>
    <t>N24005WU0_3541_0000</t>
  </si>
  <si>
    <t>N24005WU0_3542_0000</t>
  </si>
  <si>
    <t>N24005WU0_3540_0000</t>
  </si>
  <si>
    <t>N24005WU0_3821_0000</t>
  </si>
  <si>
    <t>N24005WM0_3742_0000</t>
  </si>
  <si>
    <t>N24005WM0_3744_0000</t>
  </si>
  <si>
    <t>N24005WM0_3965_0000</t>
  </si>
  <si>
    <t>N24005WM0_3743_0000</t>
  </si>
  <si>
    <t>N24005WM0_3745_0000</t>
  </si>
  <si>
    <t>N24510WM0_3650_0001</t>
  </si>
  <si>
    <t>N24510WM0_3740_0001</t>
  </si>
  <si>
    <t>N24510WM0_3741_0000</t>
  </si>
  <si>
    <t>N24510WM1_3910_0001</t>
  </si>
  <si>
    <t>N24510WM0_3960_0000</t>
  </si>
  <si>
    <t>N24510WM0_3961_0000</t>
  </si>
  <si>
    <t>N24510WM0_3962_0000</t>
  </si>
  <si>
    <t>N24510WM0_3964_0000</t>
  </si>
  <si>
    <t>N24510WM3_4060_0001</t>
  </si>
  <si>
    <t>N24009XL0_5320_0001</t>
  </si>
  <si>
    <t>N24009XL0_5341_0000</t>
  </si>
  <si>
    <t>N24009XL0_5342_0000</t>
  </si>
  <si>
    <t>N24009XL0_5343_0000</t>
  </si>
  <si>
    <t>N24009XL0_5345_0000</t>
  </si>
  <si>
    <t>N24009XL0_5346_0000</t>
  </si>
  <si>
    <t>N24009WL0_4772_0000</t>
  </si>
  <si>
    <t>N24009WL0_4920_0000</t>
  </si>
  <si>
    <t>N24009WL0_4921_0000</t>
  </si>
  <si>
    <t>N24009WL0_4922_0000</t>
  </si>
  <si>
    <t>N24009WL0_4925_0000</t>
  </si>
  <si>
    <t>N24009XL3_4713_0000</t>
  </si>
  <si>
    <t>N24009XL3_4950_0000</t>
  </si>
  <si>
    <t>N24009XL3_4951_0000</t>
  </si>
  <si>
    <t>N24009XL3_4952_0000</t>
  </si>
  <si>
    <t>N24009XL0_4954_0000</t>
  </si>
  <si>
    <t>N24009XL0_5348_0000</t>
  </si>
  <si>
    <t>N24009XL0_5350_0000</t>
  </si>
  <si>
    <t>N24009WL0_4923_0000</t>
  </si>
  <si>
    <t>N24011EL2_4590_0001</t>
  </si>
  <si>
    <t>N24011EL0_4591_0000</t>
  </si>
  <si>
    <t>N24011EL2_4630_0000</t>
  </si>
  <si>
    <t>N24011EM2_3980_0001</t>
  </si>
  <si>
    <t>N24011EM2_4100_0001</t>
  </si>
  <si>
    <t>N24011EM2_4101_0000</t>
  </si>
  <si>
    <t>N24011EM3_4320_0000</t>
  </si>
  <si>
    <t>N24011EM3_4321_0000</t>
  </si>
  <si>
    <t>N24011EM0_4322_0000</t>
  </si>
  <si>
    <t>N24011EM0_4323_0000</t>
  </si>
  <si>
    <t>N24011EM0_4324_0000</t>
  </si>
  <si>
    <t>N24011EM3_4325_0000</t>
  </si>
  <si>
    <t>N24011EM4_4740_0000</t>
  </si>
  <si>
    <t>N24011EM0_4327_0000</t>
  </si>
  <si>
    <t>N24013PM2_2860_3040</t>
  </si>
  <si>
    <t>N24013PM3_3040_3340</t>
  </si>
  <si>
    <t>N24013PM1_3120_3400</t>
  </si>
  <si>
    <t>N24013PM2_3400_3340</t>
  </si>
  <si>
    <t>N24013PM1_3450_3400</t>
  </si>
  <si>
    <t>N24013SL3_2460_2430</t>
  </si>
  <si>
    <t>N24013SL0_2831_2830</t>
  </si>
  <si>
    <t>N24013WM3_3880_4060</t>
  </si>
  <si>
    <t>N24013WM0_3881_3880</t>
  </si>
  <si>
    <t>N24013WM1_3882_3880</t>
  </si>
  <si>
    <t>N24013WU0_3021_3020</t>
  </si>
  <si>
    <t>N24013WU1_3350_3490</t>
  </si>
  <si>
    <t>N24015EU1_2650_0001</t>
  </si>
  <si>
    <t>N24015EU1_2810_0001</t>
  </si>
  <si>
    <t>N24015EU0_2940_0000</t>
  </si>
  <si>
    <t>N24015EU0_2941_0000</t>
  </si>
  <si>
    <t>N24015EU1_2980_0000</t>
  </si>
  <si>
    <t>N24015EU1_2981_0000</t>
  </si>
  <si>
    <t>N24015EU1_2982_0000</t>
  </si>
  <si>
    <t>N24015EU1_2983_0000</t>
  </si>
  <si>
    <t>N24015EU1_2984_0000</t>
  </si>
  <si>
    <t>N24015EU0_2985_0000</t>
  </si>
  <si>
    <t>N24015EU0_3050_0000</t>
  </si>
  <si>
    <t>N24015EU0_3200_0000</t>
  </si>
  <si>
    <t>N24015EU0_3202_0000</t>
  </si>
  <si>
    <t>N24015EU0_3203_0000</t>
  </si>
  <si>
    <t>N24015EU0_3300_0000</t>
  </si>
  <si>
    <t>N24015EU0_3360_0000</t>
  </si>
  <si>
    <t>N24015EU0_3361_0000</t>
  </si>
  <si>
    <t>N24015EU0_3362_0000</t>
  </si>
  <si>
    <t>N24015EU0_3363_0000</t>
  </si>
  <si>
    <t>N24015SL2_2480_0001</t>
  </si>
  <si>
    <t>N24015SL9_2720_0001</t>
  </si>
  <si>
    <t>N24015SL9_2970_0000</t>
  </si>
  <si>
    <t>N24015SL9_2971_0000</t>
  </si>
  <si>
    <t>N24015EU0_3301_0000</t>
  </si>
  <si>
    <t>N24015EU0_3131_0000</t>
  </si>
  <si>
    <t>N24015EU0_3010_0000</t>
  </si>
  <si>
    <t>N24015EU0_3130_0000</t>
  </si>
  <si>
    <t>N24015EU0_3302_0000</t>
  </si>
  <si>
    <t>N24015EU0_3201_0000</t>
  </si>
  <si>
    <t>N24015EU0_3364_0000</t>
  </si>
  <si>
    <t>N24017PL2_5800_0000</t>
  </si>
  <si>
    <t>N24017PL0_5860_0000</t>
  </si>
  <si>
    <t>N24017XL0_5340_0000</t>
  </si>
  <si>
    <t>N24017PL1_5230_0001</t>
  </si>
  <si>
    <t>N24017PL0_5290_0000</t>
  </si>
  <si>
    <t>N24017PL2_5300_5630</t>
  </si>
  <si>
    <t>N24017PL0_5440_0000</t>
  </si>
  <si>
    <t>N24017PL0_5450_0000</t>
  </si>
  <si>
    <t>N24017PL0_5510_0001</t>
  </si>
  <si>
    <t>N24017PL0_5530_5710</t>
  </si>
  <si>
    <t>N24017PL0_5580_0000</t>
  </si>
  <si>
    <t>N24017PL0_5581_0000</t>
  </si>
  <si>
    <t>N24017PL0_5582_0000</t>
  </si>
  <si>
    <t>N24017PL0_5583_0000</t>
  </si>
  <si>
    <t>N24017PL0_5584_0000</t>
  </si>
  <si>
    <t>N24017PL0_5585_0000</t>
  </si>
  <si>
    <t>N24017PL2_5630_0001</t>
  </si>
  <si>
    <t>N24017PL0_5670_0000</t>
  </si>
  <si>
    <t>N24017PL0_5671_0000</t>
  </si>
  <si>
    <t>N24017PL0_5710_0001</t>
  </si>
  <si>
    <t>N24017PL0_5720_0001</t>
  </si>
  <si>
    <t>N24017PL0_5790_0000</t>
  </si>
  <si>
    <t>N24017PL0_5930_0000</t>
  </si>
  <si>
    <t>N24017PL0_5791_0000</t>
  </si>
  <si>
    <t>N24017PL0_5391_0000</t>
  </si>
  <si>
    <t>N24017PL0_5392_0000</t>
  </si>
  <si>
    <t>N24017PL0_5390_0000</t>
  </si>
  <si>
    <t>N24019EL0_4591_0000</t>
  </si>
  <si>
    <t>N24019EL0_4592_0000</t>
  </si>
  <si>
    <t>N24019EL0_4593_0000</t>
  </si>
  <si>
    <t>N24019EL2_4630_0000</t>
  </si>
  <si>
    <t>N24019EL1_5150_0001</t>
  </si>
  <si>
    <t>N24019EL0_5151_0000</t>
  </si>
  <si>
    <t>N24019EL0_5280_0000</t>
  </si>
  <si>
    <t>N24019EL0_5281_0000</t>
  </si>
  <si>
    <t>N24019EL0_5283_0000</t>
  </si>
  <si>
    <t>N24019EM0_4322_0000</t>
  </si>
  <si>
    <t>N24019EM0_4880_0000</t>
  </si>
  <si>
    <t>N24019EM0_4881_0000</t>
  </si>
  <si>
    <t>N24019EM0_4883_0000</t>
  </si>
  <si>
    <t>N24019EM0_4884_0000</t>
  </si>
  <si>
    <t>N24019EM0_4885_0000</t>
  </si>
  <si>
    <t>N24019EM0_4886_0000</t>
  </si>
  <si>
    <t>N24019EM0_5261_0000</t>
  </si>
  <si>
    <t>N24019EM0_4888_0000</t>
  </si>
  <si>
    <t>N24019EM0_4889_0000</t>
  </si>
  <si>
    <t>N24019EM0_4890_0000</t>
  </si>
  <si>
    <t>N24019EM0_4887_0000</t>
  </si>
  <si>
    <t>N24019EM0_4891_0000</t>
  </si>
  <si>
    <t>N24019EL0_4892_0000</t>
  </si>
  <si>
    <t>N24019EL0_5590_0000</t>
  </si>
  <si>
    <t>N24019EL0_5262_0000</t>
  </si>
  <si>
    <t>N24019EL0_5284_0000</t>
  </si>
  <si>
    <t>N24019EL0_5285_0000</t>
  </si>
  <si>
    <t>N24019EL0_5282_0000</t>
  </si>
  <si>
    <t>N24019EL0_4598_0000</t>
  </si>
  <si>
    <t>N24019EL2_4634_0000</t>
  </si>
  <si>
    <t>N24019EL0_5890_0000</t>
  </si>
  <si>
    <t>N24019EL0_5766_0000</t>
  </si>
  <si>
    <t>N24019EM0_5263_0000</t>
  </si>
  <si>
    <t>N24019EM0_5260_0000</t>
  </si>
  <si>
    <t>H24021PM3_3040_3340</t>
  </si>
  <si>
    <t>H24021PM4_3340_3341</t>
  </si>
  <si>
    <t>H24021PM1_3510_4000</t>
  </si>
  <si>
    <t>N24021PM2_2860_3040</t>
  </si>
  <si>
    <t>N24021PM3_3040_3340</t>
  </si>
  <si>
    <t>N24021PM4_3340_3341</t>
  </si>
  <si>
    <t>N24021PM4_3341_4040</t>
  </si>
  <si>
    <t>N24021PM2_3400_3340</t>
  </si>
  <si>
    <t>N24021PM1_3450_3400</t>
  </si>
  <si>
    <t>N24021PM1_3510_4000</t>
  </si>
  <si>
    <t>N24021PM1_3710_4040</t>
  </si>
  <si>
    <t>N24021PM1_4000_4290</t>
  </si>
  <si>
    <t>N24021PM4_4040_4410</t>
  </si>
  <si>
    <t>N24021PM7_4150_4290</t>
  </si>
  <si>
    <t>N24021PM7_4200_4410</t>
  </si>
  <si>
    <t>N24021PM7_4290_4200</t>
  </si>
  <si>
    <t>N24021PM7_4410_4620</t>
  </si>
  <si>
    <t>N24021PM1_3711_3710</t>
  </si>
  <si>
    <t>H24023PU2_4720_4750</t>
  </si>
  <si>
    <t>N24023PU1_3850_4190</t>
  </si>
  <si>
    <t>N24023PU1_3940_3970</t>
  </si>
  <si>
    <t>N24023PU1_4190_4300</t>
  </si>
  <si>
    <t>N24023PU1_4300_4440</t>
  </si>
  <si>
    <t>N24023PU3_4450_4440</t>
  </si>
  <si>
    <t>N24023PU2_4720_4750</t>
  </si>
  <si>
    <t>N24023PU3_4451_4450</t>
  </si>
  <si>
    <t>N24025WU0_3162_0000</t>
  </si>
  <si>
    <t>N24025WU1_3240_3331</t>
  </si>
  <si>
    <t>N24025WU0_3250_0001</t>
  </si>
  <si>
    <t>N24025WU0_3251_0000</t>
  </si>
  <si>
    <t>N24025SL9_2720_0001</t>
  </si>
  <si>
    <t>N24025SL0_2721_2720</t>
  </si>
  <si>
    <t>N24025SL2_2750_2720</t>
  </si>
  <si>
    <t>N24025SL2_2910_3060</t>
  </si>
  <si>
    <t>N24025SL9_2970_0000</t>
  </si>
  <si>
    <t>N24025SL9_2971_0000</t>
  </si>
  <si>
    <t>N24025SL2_3060_0001</t>
  </si>
  <si>
    <t>N24025WU2_3020_3320</t>
  </si>
  <si>
    <t>N24025WU0_3160_0000</t>
  </si>
  <si>
    <t>N24025WU0_3161_0000</t>
  </si>
  <si>
    <t>N24025WU0_3253_0000</t>
  </si>
  <si>
    <t>N24025WU1_3330_0001</t>
  </si>
  <si>
    <t>N24025WU1_3331_3330</t>
  </si>
  <si>
    <t>N24025WU1_3482_0001</t>
  </si>
  <si>
    <t>N24025WU0_3163_0000</t>
  </si>
  <si>
    <t>N24025WU0_3164_0000</t>
  </si>
  <si>
    <t>N24025WU0_3252_0000</t>
  </si>
  <si>
    <t>N24025WU0_3255_0000</t>
  </si>
  <si>
    <t>N24025WU0_3254_0000</t>
  </si>
  <si>
    <t>N24025WU0_3540_0000</t>
  </si>
  <si>
    <t>N24027WM3_3880_4060</t>
  </si>
  <si>
    <t>N24027WM1_3882_3880</t>
  </si>
  <si>
    <t>N24027WM3_4060_0001</t>
  </si>
  <si>
    <t>N24027XU2_4070_4330</t>
  </si>
  <si>
    <t>N24027XU0_4092_4090</t>
  </si>
  <si>
    <t>N24027XU0_4091_4270</t>
  </si>
  <si>
    <t>N24027XU0_4130_4070</t>
  </si>
  <si>
    <t>N24027XU2_4270_4650</t>
  </si>
  <si>
    <t>N24027XU2_4330_4480</t>
  </si>
  <si>
    <t>N24027XU2_4480_4650</t>
  </si>
  <si>
    <t>N24027XU0_4090_4270</t>
  </si>
  <si>
    <t>N24029EU0_3360_0000</t>
  </si>
  <si>
    <t>N24029EU0_3361_0000</t>
  </si>
  <si>
    <t>N24029EU0_3362_0000</t>
  </si>
  <si>
    <t>N24029EU0_3363_0000</t>
  </si>
  <si>
    <t>N24029EU2_3520_0001</t>
  </si>
  <si>
    <t>N24029EU0_3570_0000</t>
  </si>
  <si>
    <t>N24029EU0_3571_0000</t>
  </si>
  <si>
    <t>N24029EU0_3572_0000</t>
  </si>
  <si>
    <t>N24029EU0_3573_0000</t>
  </si>
  <si>
    <t>N24029EU0_3700_0000</t>
  </si>
  <si>
    <t>N24029EU0_3720_0000</t>
  </si>
  <si>
    <t>N24029EU0_3724_0000</t>
  </si>
  <si>
    <t>N24029EU0_3725_0000</t>
  </si>
  <si>
    <t>N24029EU0_4010_0000</t>
  </si>
  <si>
    <t>N24029EU0_4011_0000</t>
  </si>
  <si>
    <t>N24029EU0_4012_0000</t>
  </si>
  <si>
    <t>N24029EU0_4013_0000</t>
  </si>
  <si>
    <t>N24029EU0_4014_0000</t>
  </si>
  <si>
    <t>N24029EU0_4015_0000</t>
  </si>
  <si>
    <t>N24029EU0_4122_0000</t>
  </si>
  <si>
    <t>N24029EU0_4016_0000</t>
  </si>
  <si>
    <t>N24029EU0_4120_0000</t>
  </si>
  <si>
    <t>N24029EU0_4123_0000</t>
  </si>
  <si>
    <t>N24029EU0_4125_0000</t>
  </si>
  <si>
    <t>N24031PL1_4460_4780</t>
  </si>
  <si>
    <t>N24031PL0_4510_0001</t>
  </si>
  <si>
    <t>N24031PL1_4540_0001</t>
  </si>
  <si>
    <t>N24031PL1_4780_0001</t>
  </si>
  <si>
    <t>N24031PM4_4040_4410</t>
  </si>
  <si>
    <t>N24031PM1_4252_4250</t>
  </si>
  <si>
    <t>N24031PM7_4410_4620</t>
  </si>
  <si>
    <t>N24031PM1_4500_4580</t>
  </si>
  <si>
    <t>N24031PM7_4580_4820</t>
  </si>
  <si>
    <t>N24031PM7_4620_4580</t>
  </si>
  <si>
    <t>N24031PM0_4640_4820</t>
  </si>
  <si>
    <t>N24031XU2_4070_4330</t>
  </si>
  <si>
    <t>N24031XU0_4130_4070</t>
  </si>
  <si>
    <t>N24031XU2_4330_4480</t>
  </si>
  <si>
    <t>N24031PM7_4820_0001</t>
  </si>
  <si>
    <t>N24031PM1_4251_4250</t>
  </si>
  <si>
    <t>N24031PM1_4250_4500</t>
  </si>
  <si>
    <t>N24033PL0_4510_0001</t>
  </si>
  <si>
    <t>N24033PL1_4540_0001</t>
  </si>
  <si>
    <t>N24033PL2_4810_0000</t>
  </si>
  <si>
    <t>N24033XL0_5340_0000</t>
  </si>
  <si>
    <t>N24033PL1_5230_0001</t>
  </si>
  <si>
    <t>N24033PL0_5290_0000</t>
  </si>
  <si>
    <t>N24033PL2_5300_5630</t>
  </si>
  <si>
    <t>N24033PL0_4961_0000</t>
  </si>
  <si>
    <t>N24033PL1_5060_0000</t>
  </si>
  <si>
    <t>N24033PL1_5061_0000</t>
  </si>
  <si>
    <t>N24033PL0_5070_0001</t>
  </si>
  <si>
    <t>N24033XL1_4690_0001</t>
  </si>
  <si>
    <t>N24033XL1_4691_0000</t>
  </si>
  <si>
    <t>N24033XL3_4710_0000</t>
  </si>
  <si>
    <t>N24033XL3_4711_0000</t>
  </si>
  <si>
    <t>N24033XL3_4712_0000</t>
  </si>
  <si>
    <t>N24033XL3_4713_0000</t>
  </si>
  <si>
    <t>N24033XL3_4950_0000</t>
  </si>
  <si>
    <t>N24033XL3_4951_0000</t>
  </si>
  <si>
    <t>N24033XL3_4952_0000</t>
  </si>
  <si>
    <t>N24033XU2_4330_4480</t>
  </si>
  <si>
    <t>N24033XU2_4480_4650</t>
  </si>
  <si>
    <t>N24033XU3_4650_0001</t>
  </si>
  <si>
    <t>N24033PL0_5390_0000</t>
  </si>
  <si>
    <t>N24033PL7_4980_0000</t>
  </si>
  <si>
    <t>N24033PL7_4960_0000</t>
  </si>
  <si>
    <t>N24033PL2_4811_0000</t>
  </si>
  <si>
    <t>N24035EM2_3980_0001</t>
  </si>
  <si>
    <t>N24035EM2_4100_0001</t>
  </si>
  <si>
    <t>N24035EM2_4101_0000</t>
  </si>
  <si>
    <t>N24035EU2_3520_0001</t>
  </si>
  <si>
    <t>N24035EU0_3700_0000</t>
  </si>
  <si>
    <t>N24035EU0_3720_0000</t>
  </si>
  <si>
    <t>N24035EU0_3721_0000</t>
  </si>
  <si>
    <t>N24035EU0_3722_0000</t>
  </si>
  <si>
    <t>N24035EU0_3830_0001</t>
  </si>
  <si>
    <t>N24035EU0_4030_0000</t>
  </si>
  <si>
    <t>N24035EU0_4122_0000</t>
  </si>
  <si>
    <t>N24035EU0_4121_0000</t>
  </si>
  <si>
    <t>N24035EU0_4260_0000</t>
  </si>
  <si>
    <t>N24035EU0_4470_0000</t>
  </si>
  <si>
    <t>N24035EU0_4471_0000</t>
  </si>
  <si>
    <t>N24035EU0_4472_0000</t>
  </si>
  <si>
    <t>N24035EU0_4473_0000</t>
  </si>
  <si>
    <t>N24035EU0_4474_0000</t>
  </si>
  <si>
    <t>N24035EU0_4475_0000</t>
  </si>
  <si>
    <t>N24035EU0_4491_0000</t>
  </si>
  <si>
    <t>N24035EU0_4610_0000</t>
  </si>
  <si>
    <t>N24035EU0_4120_0000</t>
  </si>
  <si>
    <t>N24035EU0_4124_0000</t>
  </si>
  <si>
    <t>N24035EU0_4490_0000</t>
  </si>
  <si>
    <t>N24035EU0_4872_0000</t>
  </si>
  <si>
    <t>N24039EL1_5570_0001</t>
  </si>
  <si>
    <t>N24039EL0_5761_0000</t>
  </si>
  <si>
    <t>N24039EL0_5762_0000</t>
  </si>
  <si>
    <t>N24039EL0_5763_0000</t>
  </si>
  <si>
    <t>N24039EL0_5891_0000</t>
  </si>
  <si>
    <t>N24039EL0_5892_0000</t>
  </si>
  <si>
    <t>N24039EL0_5893_0000</t>
  </si>
  <si>
    <t>N24039EL1_6000_0001</t>
  </si>
  <si>
    <t>N24039EL0_6001_0000</t>
  </si>
  <si>
    <t>N24039EL0_6002_0000</t>
  </si>
  <si>
    <t>N24039EL0_6003_0000</t>
  </si>
  <si>
    <t>N24039EL0_6011_0000</t>
  </si>
  <si>
    <t>N24039EL0_5765_0000</t>
  </si>
  <si>
    <t>N24039EL0_5894_0000</t>
  </si>
  <si>
    <t>N24039EL0_6010_0000</t>
  </si>
  <si>
    <t>N24039EL0_6004_0000</t>
  </si>
  <si>
    <t>N24039EL3_5970_0000</t>
  </si>
  <si>
    <t>N24039EL0_5890_0000</t>
  </si>
  <si>
    <t>N24039EL3_5974_0000</t>
  </si>
  <si>
    <t>N24039EL3_5971_0000</t>
  </si>
  <si>
    <t>N24037PL0_5830_0001</t>
  </si>
  <si>
    <t>N24037PL1_5910_0001</t>
  </si>
  <si>
    <t>N24037XL0_4956_0000</t>
  </si>
  <si>
    <t>N24037XL0_5340_0000</t>
  </si>
  <si>
    <t>N24037XL0_5344_0000</t>
  </si>
  <si>
    <t>N24037PL0_5510_0001</t>
  </si>
  <si>
    <t>N24037PL0_5670_0000</t>
  </si>
  <si>
    <t>N24037PL0_5671_0000</t>
  </si>
  <si>
    <t>N24037PL0_5672_0000</t>
  </si>
  <si>
    <t>N24037PL0_5750_0001</t>
  </si>
  <si>
    <t>N24037PL0_5950_0000</t>
  </si>
  <si>
    <t>N24037PL0_5951_0000</t>
  </si>
  <si>
    <t>N24037PL0_5952_0000</t>
  </si>
  <si>
    <t>N24037PL0_5960_0000</t>
  </si>
  <si>
    <t>N24037PL0_5961_0000</t>
  </si>
  <si>
    <t>N24037PL0_5962_0000</t>
  </si>
  <si>
    <t>N24037PL0_5980_0000</t>
  </si>
  <si>
    <t>N24037PL0_5981_0000</t>
  </si>
  <si>
    <t>N24037PL0_5982_0000</t>
  </si>
  <si>
    <t>N24037PL0_5983_0000</t>
  </si>
  <si>
    <t>N24037PL0_6020_0000</t>
  </si>
  <si>
    <t>N24037PL0_6060_0000</t>
  </si>
  <si>
    <t>N24037PL0_6110_0000</t>
  </si>
  <si>
    <t>N24037WL0_4924_0000</t>
  </si>
  <si>
    <t>N24037WL0_5880_0000</t>
  </si>
  <si>
    <t>N24037WL0_5881_0000</t>
  </si>
  <si>
    <t>N24037XL0_4953_0000</t>
  </si>
  <si>
    <t>N24037XL0_4955_0000</t>
  </si>
  <si>
    <t>N24037XL0_5347_0000</t>
  </si>
  <si>
    <t>N24037XL0_5349_0000</t>
  </si>
  <si>
    <t>N24041EM2_4101_0000</t>
  </si>
  <si>
    <t>N24041EM0_4324_0000</t>
  </si>
  <si>
    <t>N24041EM4_4740_0000</t>
  </si>
  <si>
    <t>N24041EM0_4870_0000</t>
  </si>
  <si>
    <t>N24041EM0_4871_0000</t>
  </si>
  <si>
    <t>N24041EM0_4875_0000</t>
  </si>
  <si>
    <t>N24041EM0_4874_0000</t>
  </si>
  <si>
    <t>N24041EM0_4882_0000</t>
  </si>
  <si>
    <t>N24041EU0_4470_0000</t>
  </si>
  <si>
    <t>N24041EU0_4474_0000</t>
  </si>
  <si>
    <t>N24041EU0_4475_0000</t>
  </si>
  <si>
    <t>N24041EU0_4700_0000</t>
  </si>
  <si>
    <t>N24041EU0_4873_0000</t>
  </si>
  <si>
    <t>N24041EM0_4551_0000</t>
  </si>
  <si>
    <t>N24041EU0_4550_0000</t>
  </si>
  <si>
    <t>N24041EM0_4876_0000</t>
  </si>
  <si>
    <t>N24043PM7_4150_4290</t>
  </si>
  <si>
    <t>N24043PU3_2510_3290</t>
  </si>
  <si>
    <t>N24043PU2_2840_3080</t>
  </si>
  <si>
    <t>N24043PU0_3000_3090</t>
  </si>
  <si>
    <t>N24043PU1_3030_3440</t>
  </si>
  <si>
    <t>N24043PU2_3080_3640</t>
  </si>
  <si>
    <t>N24043PU2_3090_4050</t>
  </si>
  <si>
    <t>N24043PU1_3100_3690</t>
  </si>
  <si>
    <t>N24043PU3_3290_3390</t>
  </si>
  <si>
    <t>N24043PU3_3390_3730</t>
  </si>
  <si>
    <t>N24043PU6_3440_3590</t>
  </si>
  <si>
    <t>N24043PU6_3530_3440</t>
  </si>
  <si>
    <t>N24043PU6_3590_3640</t>
  </si>
  <si>
    <t>N24043PU6_3600_3602</t>
  </si>
  <si>
    <t>N24043PU0_3601_3602</t>
  </si>
  <si>
    <t>N24043PU6_3602_3730</t>
  </si>
  <si>
    <t>N24043PU6_3610_3530</t>
  </si>
  <si>
    <t>N24043PU0_3611_3530</t>
  </si>
  <si>
    <t>N24043PU6_3640_3600</t>
  </si>
  <si>
    <t>N24043PU6_3690_3610</t>
  </si>
  <si>
    <t>N24043PU6_3730_3750</t>
  </si>
  <si>
    <t>N24043PU6_3750_3752</t>
  </si>
  <si>
    <t>N24043PU0_3751_3752</t>
  </si>
  <si>
    <t>N24043PU6_3752_4080</t>
  </si>
  <si>
    <t>N24043PU2_4050_4180</t>
  </si>
  <si>
    <t>N24043PU6_4080_4180</t>
  </si>
  <si>
    <t>N24043PU6_4180_4150</t>
  </si>
  <si>
    <t>N24045EL0_4593_0000</t>
  </si>
  <si>
    <t>N24045EL0_4594_0000</t>
  </si>
  <si>
    <t>N24045EL0_4595_0000</t>
  </si>
  <si>
    <t>N24045EL0_4596_0000</t>
  </si>
  <si>
    <t>N24045EL2_4630_0000</t>
  </si>
  <si>
    <t>N24045EL0_4633_0000</t>
  </si>
  <si>
    <t>N24045EL0_5040_0000</t>
  </si>
  <si>
    <t>N24045EL2_5110_5270</t>
  </si>
  <si>
    <t>N24045EL2_5272_5270</t>
  </si>
  <si>
    <t>N24045EL0_5400_0001</t>
  </si>
  <si>
    <t>N24045EL1_5430_0001</t>
  </si>
  <si>
    <t>N24045EL1_5570_0001</t>
  </si>
  <si>
    <t>N24045EL0_5761_0000</t>
  </si>
  <si>
    <t>N24045EL0_5762_0000</t>
  </si>
  <si>
    <t>N24045EL0_5764_0000</t>
  </si>
  <si>
    <t>N24045EL0_4598_0000</t>
  </si>
  <si>
    <t>N24045EL2_4634_0000</t>
  </si>
  <si>
    <t>N24045EL0_4597_0000</t>
  </si>
  <si>
    <t>N24045EL2_5270_0001</t>
  </si>
  <si>
    <t>N24045EL0_5760_0000</t>
  </si>
  <si>
    <t>N24045EL0_5767_0001</t>
  </si>
  <si>
    <t>N24047EL2_5110_5270</t>
  </si>
  <si>
    <t>N24047EL2_5270_0001</t>
  </si>
  <si>
    <t>N24047EL0_5271_0000</t>
  </si>
  <si>
    <t>N24047EL1_5430_0001</t>
  </si>
  <si>
    <t>N24047EL1_5570_0001</t>
  </si>
  <si>
    <t>N24047EL1_5660_0000</t>
  </si>
  <si>
    <t>N24047EL3_5870_0000</t>
  </si>
  <si>
    <t>N24047EL3_5972_0000</t>
  </si>
  <si>
    <t>N24047EL3_5970_0000</t>
  </si>
  <si>
    <t>N24047EL3_5971_0000</t>
  </si>
  <si>
    <t>H24023PU3_4451_4450</t>
  </si>
  <si>
    <t>N24013PM1_3711_3710</t>
  </si>
  <si>
    <t>N24023PU2_4750_4451</t>
  </si>
  <si>
    <t>N24029EU0_3726_0001</t>
  </si>
  <si>
    <t>Populate the blue cells below in the pre and post restoration load estimate tables with project data to generate credit.  Total drainage area in the pre and post scenarios should not change, though the breakdown between impervious and pervious drainage area can change.</t>
  </si>
  <si>
    <t>Segmented-shed Name</t>
  </si>
  <si>
    <t>Anacostia River Tidal Fresh DC</t>
  </si>
  <si>
    <t>Anacostia River Tidal Fresh Maryland</t>
  </si>
  <si>
    <t>Back River Oligohaline</t>
  </si>
  <si>
    <t>Big Annemessex River Mesohaline</t>
  </si>
  <si>
    <t>Bohemia River Oligohaline</t>
  </si>
  <si>
    <t>Bush River Oligohaline</t>
  </si>
  <si>
    <t>C&amp;D Canal Oligohaline Delaware</t>
  </si>
  <si>
    <t>C&amp;D Canal Oligohaline Maryland</t>
  </si>
  <si>
    <t>Northern Chesapeake Bay Tidal Fresh</t>
  </si>
  <si>
    <t>Northern Chesapeake Bay Oligohaline</t>
  </si>
  <si>
    <t>Upper Chesapeake Bay Mesohaline</t>
  </si>
  <si>
    <t>Middle Chesapeake Bay Mesohaline</t>
  </si>
  <si>
    <t>Lower Chesapeake Bay Mesohaline Maryland</t>
  </si>
  <si>
    <t>Choptank River Mesohaline mouth 1</t>
  </si>
  <si>
    <t>Choptank River Mesohaline 2</t>
  </si>
  <si>
    <t>Choptank River Oligohaline</t>
  </si>
  <si>
    <t>Upper Choptank River Tidal Fresh</t>
  </si>
  <si>
    <t>Lower Chester River Mesohaline</t>
  </si>
  <si>
    <t>Middle Chester River Oligohaline</t>
  </si>
  <si>
    <t>Upper Chester River Tidal Fresh</t>
  </si>
  <si>
    <t>Eastern Bay Mesohaline</t>
  </si>
  <si>
    <t>Elk River Oligohaline</t>
  </si>
  <si>
    <t>Fishing Bay Mesohaline</t>
  </si>
  <si>
    <t>Gunpowder River Oligohaline</t>
  </si>
  <si>
    <t>Honga River Mesohaline</t>
  </si>
  <si>
    <t>Little Choptank River Mesohaline</t>
  </si>
  <si>
    <t>Magothy River Mesohaline</t>
  </si>
  <si>
    <t>Manokin River Mesohaline</t>
  </si>
  <si>
    <t>Mattawoman Creek Tidal Fresh</t>
  </si>
  <si>
    <t>Middle River Oligohaline</t>
  </si>
  <si>
    <t>Lower Nanticoke River Mesohaline</t>
  </si>
  <si>
    <t>Upper Nanticoke River Oligohaline</t>
  </si>
  <si>
    <t>Upper Nanticoke River Tidal Fresh Delaware</t>
  </si>
  <si>
    <t>Upper Nanticoke River Tidal Fresh Maryland</t>
  </si>
  <si>
    <t>North East River Tidal Fresh</t>
  </si>
  <si>
    <t>Patapsco River Mesohaline</t>
  </si>
  <si>
    <t>Lower Patuxent River Mesohaline</t>
  </si>
  <si>
    <t>Middle Patuxent River Oligohaline</t>
  </si>
  <si>
    <t>Upper Patuxent River Tidal Fresh</t>
  </si>
  <si>
    <t>Piscataway Creek tidal Fresh</t>
  </si>
  <si>
    <t>Lower Pocomoke River Mesohaline Maryland</t>
  </si>
  <si>
    <t>Middle Pocomoke River Oligohaline Maryland</t>
  </si>
  <si>
    <t>Middle Pocomoke River Oligohaline Virginia</t>
  </si>
  <si>
    <t>Upper Pocomoke River Tidal Fresh</t>
  </si>
  <si>
    <t>Lower Potomac River Mesohaline Maryland</t>
  </si>
  <si>
    <t>Lower Potomac River Oligohaline Maryland</t>
  </si>
  <si>
    <t>Port Tobacco River Oligohaline Maryland</t>
  </si>
  <si>
    <t>Nanjemoy Creek Oligohaline Maryland</t>
  </si>
  <si>
    <t>Upper Potomac River Tidal Fresh DC</t>
  </si>
  <si>
    <t>Upper Potomac River Tidal Fresh Maryland</t>
  </si>
  <si>
    <t>Rhode River Mesohaline</t>
  </si>
  <si>
    <t>Sassafras River Oligohaline</t>
  </si>
  <si>
    <t>Severn River Mesohaline</t>
  </si>
  <si>
    <t>South River Mesohaline</t>
  </si>
  <si>
    <t>Tangier Sound Mesohaline Maryland</t>
  </si>
  <si>
    <t>Western Branch Patuxent River Tidal Fresh</t>
  </si>
  <si>
    <t>Wicomico River Mesohaline</t>
  </si>
  <si>
    <t>West River Mesohaline</t>
  </si>
  <si>
    <t>Delivery Factors</t>
  </si>
  <si>
    <t>EOT Load (lbs/yr)</t>
  </si>
  <si>
    <t>EOT (lbs/yr)</t>
  </si>
  <si>
    <t>EOT Credit (lbs/yr)</t>
  </si>
  <si>
    <t xml:space="preserve">2. All unit loads used in this spreadsheet are Chesapeake Bay Phase 6 watershed model No Action (No BMP) scenario loading rates aggregated at the statewide scale and include Stream Bed and Bank (STB) loads. These loads account for inconsistencies in load distribution between the Phase 5 and 6 model. The unit loads include MS4 and Non-Regulated land uses. </t>
  </si>
  <si>
    <t xml:space="preserve">Pre-Restoration </t>
  </si>
  <si>
    <t>Retrofit (if applicable)</t>
  </si>
  <si>
    <t>Post-Restoration</t>
  </si>
  <si>
    <t>Calculator Step</t>
  </si>
  <si>
    <t>EOS Credit (lbs/yr)</t>
  </si>
  <si>
    <t>Input SWM Type</t>
  </si>
  <si>
    <t>Input Pe</t>
  </si>
  <si>
    <t>Version: 04/28/2022</t>
  </si>
  <si>
    <t>Urban Stormwater Management Credit Calculator for TN, TP, TSS</t>
  </si>
  <si>
    <t>1.  This calculator estimates the pollutant load reductions for stormwater management (SWM) projects eligible for WIFA funding.</t>
  </si>
  <si>
    <t xml:space="preserve">Pollutant Reduction </t>
  </si>
  <si>
    <t xml:space="preserve">5.  Please populate the blue cells in this worksheet with applicable project data.  The calculator will subsequently generate the TN, TP, and TSS load reduction for the project in the yellow cells.  </t>
  </si>
  <si>
    <t xml:space="preserve">EOT load calculations are needed for EOS calculations; however, the results have been hidden to reduce confusion.  Scoring for WIFA funding is based on EOS.  </t>
  </si>
  <si>
    <t>3. Edge of Stream (EOS) load in this spreadsheet is calculated using Chesapeake Bay Program approved runoff reduction curves/efficiencies for SWM facilities.</t>
  </si>
  <si>
    <t>4. Edge of Tide (EOT) load in this spreadsheet is calculated using Chesapeake Bay Phase 6 watershed model No Action (No BMP) scenario delivery factors at the land-river segment scale. Delivery factors have been capped at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</si>
</sst>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5" x14ac:knownFonts="1">
    <font>
      <sz val="11"/>
      <color theme="1"/>
      <name val="Calibri"/>
      <family val="2"/>
      <scheme val="minor"/>
    </font>
    <font>
      <b/>
      <sz val="11"/>
      <color theme="1"/>
      <name val="Calibri"/>
      <family val="2"/>
      <scheme val="minor"/>
    </font>
    <font>
      <i/>
      <sz val="11"/>
      <color theme="1"/>
      <name val="Calibri"/>
      <family val="2"/>
      <scheme val="minor"/>
    </font>
    <font>
      <sz val="18"/>
      <color theme="1"/>
      <name val="Calibri"/>
      <family val="2"/>
      <scheme val="minor"/>
    </font>
    <font>
      <b/>
      <sz val="18"/>
      <color theme="1"/>
      <name val="Calibri"/>
      <family val="2"/>
      <scheme val="minor"/>
    </font>
    <font>
      <b/>
      <i/>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1"/>
      <color rgb="FFFF0000"/>
      <name val="Calibri"/>
      <family val="2"/>
      <scheme val="minor"/>
    </font>
    <font>
      <sz val="11"/>
      <color rgb="FF000000"/>
      <name val="Calibri"/>
      <family val="2"/>
      <scheme val="minor"/>
    </font>
    <font>
      <b/>
      <sz val="11"/>
      <color rgb="FF000000"/>
      <name val="Calibri"/>
      <family val="2"/>
      <scheme val="minor"/>
    </font>
  </fonts>
  <fills count="4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rgb="FF000000"/>
      </patternFill>
    </fill>
    <fill>
      <patternFill patternType="lightUp"/>
    </fill>
    <fill>
      <patternFill patternType="solid">
        <fgColor theme="1" tint="4.9989318521683403E-2"/>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bottom style="thick">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bottom/>
      <diagonal/>
    </border>
    <border>
      <left style="thin">
        <color auto="1"/>
      </left>
      <right/>
      <top/>
      <bottom/>
      <diagonal/>
    </border>
    <border>
      <left/>
      <right style="thin">
        <color auto="1"/>
      </right>
      <top/>
      <bottom/>
      <diagonal/>
    </border>
    <border>
      <left style="thick">
        <color auto="1"/>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diagonal/>
    </border>
    <border>
      <left style="medium">
        <color indexed="64"/>
      </left>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s>
  <cellStyleXfs count="43">
    <xf numFmtId="0" fontId="0" fillId="0" borderId="0"/>
    <xf numFmtId="0" fontId="7" fillId="0" borderId="0" applyNumberFormat="0" applyFill="0" applyBorder="0" applyAlignment="0" applyProtection="0"/>
    <xf numFmtId="0" fontId="8" fillId="0" borderId="20" applyNumberFormat="0" applyFill="0" applyAlignment="0" applyProtection="0"/>
    <xf numFmtId="0" fontId="9" fillId="0" borderId="21" applyNumberFormat="0" applyFill="0" applyAlignment="0" applyProtection="0"/>
    <xf numFmtId="0" fontId="10" fillId="0" borderId="22" applyNumberFormat="0" applyFill="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23" applyNumberFormat="0" applyAlignment="0" applyProtection="0"/>
    <xf numFmtId="0" fontId="15" fillId="10" borderId="24" applyNumberFormat="0" applyAlignment="0" applyProtection="0"/>
    <xf numFmtId="0" fontId="16" fillId="10" borderId="23" applyNumberFormat="0" applyAlignment="0" applyProtection="0"/>
    <xf numFmtId="0" fontId="17" fillId="0" borderId="25" applyNumberFormat="0" applyFill="0" applyAlignment="0" applyProtection="0"/>
    <xf numFmtId="0" fontId="18" fillId="11" borderId="26" applyNumberFormat="0" applyAlignment="0" applyProtection="0"/>
    <xf numFmtId="0" fontId="19" fillId="0" borderId="0" applyNumberFormat="0" applyFill="0" applyBorder="0" applyAlignment="0" applyProtection="0"/>
    <xf numFmtId="0" fontId="6" fillId="12" borderId="27" applyNumberFormat="0" applyFont="0" applyAlignment="0" applyProtection="0"/>
    <xf numFmtId="0" fontId="20" fillId="0" borderId="0" applyNumberFormat="0" applyFill="0" applyBorder="0" applyAlignment="0" applyProtection="0"/>
    <xf numFmtId="0" fontId="1" fillId="0" borderId="28" applyNumberFormat="0" applyFill="0" applyAlignment="0" applyProtection="0"/>
    <xf numFmtId="0" fontId="21"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1" fillId="36" borderId="0" applyNumberFormat="0" applyBorder="0" applyAlignment="0" applyProtection="0"/>
    <xf numFmtId="9" fontId="6" fillId="0" borderId="0" applyFont="0" applyFill="0" applyBorder="0" applyAlignment="0" applyProtection="0"/>
  </cellStyleXfs>
  <cellXfs count="139">
    <xf numFmtId="0" fontId="0" fillId="0" borderId="0" xfId="0"/>
    <xf numFmtId="0" fontId="0" fillId="5" borderId="0" xfId="0" applyFill="1"/>
    <xf numFmtId="165" fontId="0" fillId="0" borderId="0" xfId="0" applyNumberFormat="1" applyFill="1" applyBorder="1" applyAlignment="1">
      <alignment horizontal="center"/>
    </xf>
    <xf numFmtId="0" fontId="0" fillId="0" borderId="11" xfId="0" applyBorder="1"/>
    <xf numFmtId="0" fontId="0" fillId="0" borderId="14" xfId="0" applyBorder="1"/>
    <xf numFmtId="0" fontId="0" fillId="0" borderId="16" xfId="0" applyBorder="1"/>
    <xf numFmtId="0" fontId="0" fillId="0" borderId="0" xfId="0" applyFill="1"/>
    <xf numFmtId="0" fontId="3" fillId="0" borderId="0" xfId="0" applyFont="1" applyFill="1"/>
    <xf numFmtId="0" fontId="0" fillId="0" borderId="0" xfId="0" applyBorder="1" applyAlignment="1"/>
    <xf numFmtId="0" fontId="0" fillId="0" borderId="0" xfId="0" applyFill="1" applyBorder="1"/>
    <xf numFmtId="1" fontId="0" fillId="0" borderId="0" xfId="0" applyNumberFormat="1" applyFill="1" applyBorder="1"/>
    <xf numFmtId="0" fontId="0" fillId="0" borderId="0" xfId="0" applyFont="1" applyFill="1" applyBorder="1" applyAlignment="1"/>
    <xf numFmtId="0" fontId="0" fillId="0" borderId="0" xfId="0" applyFont="1" applyFill="1" applyBorder="1"/>
    <xf numFmtId="0" fontId="0" fillId="0" borderId="0" xfId="0" applyFill="1" applyBorder="1" applyAlignment="1">
      <alignment horizontal="left"/>
    </xf>
    <xf numFmtId="0" fontId="0" fillId="0" borderId="0" xfId="0"/>
    <xf numFmtId="0" fontId="0" fillId="0" borderId="35" xfId="0" applyFill="1" applyBorder="1"/>
    <xf numFmtId="0" fontId="0" fillId="0" borderId="0" xfId="0" applyBorder="1" applyAlignment="1">
      <alignment horizontal="center"/>
    </xf>
    <xf numFmtId="9" fontId="0" fillId="0" borderId="0" xfId="0" applyNumberFormat="1" applyBorder="1" applyAlignment="1">
      <alignment horizontal="center"/>
    </xf>
    <xf numFmtId="0" fontId="0" fillId="0" borderId="0" xfId="0" applyBorder="1"/>
    <xf numFmtId="165" fontId="0" fillId="0" borderId="0" xfId="0" applyNumberFormat="1" applyBorder="1" applyAlignment="1">
      <alignment horizontal="center"/>
    </xf>
    <xf numFmtId="164" fontId="0" fillId="0" borderId="0" xfId="0" applyNumberFormat="1" applyFill="1" applyBorder="1" applyAlignment="1">
      <alignment horizontal="left"/>
    </xf>
    <xf numFmtId="0" fontId="0" fillId="0" borderId="0" xfId="0" applyFill="1" applyBorder="1" applyAlignment="1">
      <alignment horizontal="center"/>
    </xf>
    <xf numFmtId="0" fontId="2" fillId="3" borderId="36" xfId="0" applyFont="1" applyFill="1" applyBorder="1" applyAlignment="1">
      <alignment horizontal="center"/>
    </xf>
    <xf numFmtId="164" fontId="0" fillId="0" borderId="0" xfId="0" applyNumberFormat="1" applyFill="1" applyBorder="1" applyAlignment="1">
      <alignment horizontal="center"/>
    </xf>
    <xf numFmtId="0" fontId="2" fillId="3" borderId="37" xfId="0" applyFont="1" applyFill="1" applyBorder="1" applyAlignment="1">
      <alignment horizontal="center"/>
    </xf>
    <xf numFmtId="164" fontId="0" fillId="4" borderId="19" xfId="0" applyNumberFormat="1" applyFill="1" applyBorder="1" applyAlignment="1">
      <alignment horizontal="center"/>
    </xf>
    <xf numFmtId="164" fontId="0" fillId="4" borderId="9" xfId="0" applyNumberFormat="1" applyFill="1" applyBorder="1" applyAlignment="1">
      <alignment horizontal="center"/>
    </xf>
    <xf numFmtId="164" fontId="0" fillId="4" borderId="10" xfId="0" applyNumberFormat="1" applyFill="1" applyBorder="1" applyAlignment="1">
      <alignment horizontal="center"/>
    </xf>
    <xf numFmtId="0" fontId="0" fillId="0" borderId="0" xfId="0" applyFill="1" applyBorder="1" applyAlignment="1"/>
    <xf numFmtId="0" fontId="1" fillId="0" borderId="0" xfId="0" applyFont="1" applyBorder="1"/>
    <xf numFmtId="0" fontId="0" fillId="0" borderId="0" xfId="0" applyBorder="1" applyAlignment="1">
      <alignment vertical="top" wrapText="1"/>
    </xf>
    <xf numFmtId="0" fontId="0" fillId="5" borderId="0" xfId="0" applyFill="1" applyBorder="1"/>
    <xf numFmtId="0" fontId="3" fillId="5" borderId="0" xfId="0" applyFont="1" applyFill="1"/>
    <xf numFmtId="0" fontId="0" fillId="0" borderId="39" xfId="0" applyBorder="1"/>
    <xf numFmtId="0" fontId="0" fillId="2" borderId="40" xfId="0" applyFill="1" applyBorder="1"/>
    <xf numFmtId="0" fontId="0" fillId="0" borderId="41" xfId="0" applyBorder="1"/>
    <xf numFmtId="0" fontId="0" fillId="2" borderId="42" xfId="0" applyFill="1" applyBorder="1"/>
    <xf numFmtId="0" fontId="0" fillId="3" borderId="1" xfId="0" applyFill="1" applyBorder="1" applyAlignment="1">
      <alignment horizontal="center"/>
    </xf>
    <xf numFmtId="2" fontId="0" fillId="0" borderId="1" xfId="0" applyNumberFormat="1" applyBorder="1" applyAlignment="1">
      <alignment horizontal="center"/>
    </xf>
    <xf numFmtId="0" fontId="2" fillId="3" borderId="0" xfId="0" applyFont="1" applyFill="1" applyBorder="1" applyAlignment="1">
      <alignment horizontal="center"/>
    </xf>
    <xf numFmtId="0" fontId="23" fillId="0" borderId="0" xfId="0" applyFont="1"/>
    <xf numFmtId="0" fontId="24" fillId="37" borderId="7" xfId="0" applyFont="1" applyFill="1" applyBorder="1" applyAlignment="1">
      <alignment horizontal="center"/>
    </xf>
    <xf numFmtId="0" fontId="23" fillId="0" borderId="0" xfId="0" applyFont="1" applyAlignment="1">
      <alignment horizontal="center"/>
    </xf>
    <xf numFmtId="9" fontId="0" fillId="0" borderId="0" xfId="42" applyFont="1"/>
    <xf numFmtId="166" fontId="23" fillId="0" borderId="0" xfId="42" applyNumberFormat="1" applyFont="1"/>
    <xf numFmtId="0" fontId="0" fillId="38" borderId="46" xfId="0" applyFill="1" applyBorder="1"/>
    <xf numFmtId="0" fontId="0" fillId="38" borderId="47" xfId="0" applyFill="1" applyBorder="1"/>
    <xf numFmtId="0" fontId="0" fillId="38" borderId="48" xfId="0" applyFill="1" applyBorder="1"/>
    <xf numFmtId="0" fontId="2" fillId="3" borderId="46" xfId="0" applyFont="1" applyFill="1" applyBorder="1" applyAlignment="1">
      <alignment horizontal="center"/>
    </xf>
    <xf numFmtId="0" fontId="0" fillId="38" borderId="0" xfId="0" applyFill="1" applyBorder="1"/>
    <xf numFmtId="164" fontId="0" fillId="2" borderId="1" xfId="0" applyNumberFormat="1" applyFill="1" applyBorder="1" applyAlignment="1">
      <alignment horizontal="center"/>
    </xf>
    <xf numFmtId="164" fontId="0" fillId="2" borderId="1" xfId="0" applyNumberFormat="1" applyFill="1" applyBorder="1" applyAlignment="1">
      <alignment horizontal="left"/>
    </xf>
    <xf numFmtId="0" fontId="0" fillId="2" borderId="1" xfId="0" applyFill="1" applyBorder="1" applyAlignment="1">
      <alignment horizontal="center"/>
    </xf>
    <xf numFmtId="164" fontId="0" fillId="2" borderId="41" xfId="0" applyNumberFormat="1" applyFill="1" applyBorder="1" applyAlignment="1">
      <alignment horizontal="center"/>
    </xf>
    <xf numFmtId="164" fontId="0" fillId="2" borderId="60" xfId="0" applyNumberFormat="1" applyFill="1" applyBorder="1" applyAlignment="1">
      <alignment horizontal="center"/>
    </xf>
    <xf numFmtId="0" fontId="0" fillId="2" borderId="60" xfId="0" applyFill="1" applyBorder="1" applyAlignment="1">
      <alignment horizontal="center"/>
    </xf>
    <xf numFmtId="0" fontId="2" fillId="0" borderId="0" xfId="0" applyFont="1" applyAlignment="1">
      <alignment horizontal="left" wrapText="1"/>
    </xf>
    <xf numFmtId="0" fontId="2" fillId="3" borderId="0" xfId="0" applyFont="1" applyFill="1" applyBorder="1" applyAlignment="1">
      <alignment horizontal="center"/>
    </xf>
    <xf numFmtId="0" fontId="2" fillId="0" borderId="0" xfId="0" applyFont="1" applyBorder="1" applyAlignment="1">
      <alignment vertical="center" wrapText="1"/>
    </xf>
    <xf numFmtId="164" fontId="2" fillId="3" borderId="32" xfId="0" applyNumberFormat="1" applyFont="1" applyFill="1" applyBorder="1" applyAlignment="1">
      <alignment horizontal="center"/>
    </xf>
    <xf numFmtId="0" fontId="0" fillId="0" borderId="33" xfId="0" applyBorder="1" applyAlignment="1">
      <alignment horizontal="center"/>
    </xf>
    <xf numFmtId="0" fontId="0" fillId="0" borderId="57" xfId="0" applyBorder="1" applyAlignment="1">
      <alignment horizontal="center"/>
    </xf>
    <xf numFmtId="0" fontId="2" fillId="0" borderId="0" xfId="0" applyFont="1" applyBorder="1" applyAlignment="1">
      <alignment horizontal="left" vertical="top" wrapText="1"/>
    </xf>
    <xf numFmtId="0" fontId="2" fillId="3" borderId="2" xfId="0" applyFont="1" applyFill="1" applyBorder="1" applyAlignment="1">
      <alignment horizontal="center"/>
    </xf>
    <xf numFmtId="0" fontId="2" fillId="3" borderId="52" xfId="0" applyFont="1" applyFill="1" applyBorder="1" applyAlignment="1">
      <alignment horizontal="center"/>
    </xf>
    <xf numFmtId="0" fontId="2" fillId="3" borderId="4" xfId="0" applyFont="1" applyFill="1" applyBorder="1" applyAlignment="1">
      <alignment horizontal="center"/>
    </xf>
    <xf numFmtId="0" fontId="5" fillId="0" borderId="0" xfId="0" applyFont="1" applyBorder="1" applyAlignment="1">
      <alignment horizontal="left"/>
    </xf>
    <xf numFmtId="0" fontId="2" fillId="0" borderId="0" xfId="0" applyFont="1" applyAlignment="1">
      <alignment horizontal="left" vertical="center" wrapText="1"/>
    </xf>
    <xf numFmtId="0" fontId="0" fillId="2" borderId="12" xfId="0" applyFill="1" applyBorder="1" applyAlignment="1"/>
    <xf numFmtId="0" fontId="0" fillId="2" borderId="13" xfId="0" applyFill="1" applyBorder="1" applyAlignment="1"/>
    <xf numFmtId="0" fontId="2" fillId="0" borderId="0" xfId="0" applyFont="1" applyAlignment="1">
      <alignment horizontal="left" wrapText="1"/>
    </xf>
    <xf numFmtId="0" fontId="4" fillId="0" borderId="0" xfId="0" applyFont="1" applyFill="1" applyBorder="1" applyAlignment="1">
      <alignment horizontal="left"/>
    </xf>
    <xf numFmtId="0" fontId="4" fillId="0" borderId="0" xfId="0" applyFont="1" applyBorder="1" applyAlignment="1">
      <alignment horizontal="left"/>
    </xf>
    <xf numFmtId="0" fontId="2" fillId="0" borderId="0" xfId="0" applyFont="1" applyBorder="1" applyAlignment="1">
      <alignment horizontal="left"/>
    </xf>
    <xf numFmtId="0" fontId="0" fillId="2" borderId="32" xfId="0" applyFill="1" applyBorder="1" applyAlignment="1"/>
    <xf numFmtId="0" fontId="0" fillId="0" borderId="33" xfId="0" applyBorder="1" applyAlignment="1"/>
    <xf numFmtId="0" fontId="0" fillId="0" borderId="34" xfId="0" applyBorder="1" applyAlignment="1"/>
    <xf numFmtId="0" fontId="0" fillId="2" borderId="1" xfId="0" applyFill="1" applyBorder="1" applyAlignment="1"/>
    <xf numFmtId="0" fontId="0" fillId="2" borderId="15" xfId="0" applyFill="1" applyBorder="1" applyAlignment="1"/>
    <xf numFmtId="0" fontId="0" fillId="2" borderId="33" xfId="0" applyFill="1" applyBorder="1" applyAlignment="1"/>
    <xf numFmtId="0" fontId="0" fillId="2" borderId="34" xfId="0" applyFill="1" applyBorder="1" applyAlignment="1"/>
    <xf numFmtId="0" fontId="0" fillId="2" borderId="17" xfId="0" applyFill="1" applyBorder="1" applyAlignment="1"/>
    <xf numFmtId="0" fontId="0" fillId="2" borderId="18" xfId="0" applyFill="1" applyBorder="1" applyAlignment="1"/>
    <xf numFmtId="0" fontId="2" fillId="3" borderId="49" xfId="0" applyFont="1" applyFill="1" applyBorder="1" applyAlignment="1">
      <alignment horizontal="left"/>
    </xf>
    <xf numFmtId="0" fontId="2" fillId="3" borderId="50" xfId="0" applyFont="1" applyFill="1" applyBorder="1" applyAlignment="1">
      <alignment horizontal="left"/>
    </xf>
    <xf numFmtId="0" fontId="2" fillId="3" borderId="51" xfId="0" applyFont="1" applyFill="1" applyBorder="1" applyAlignment="1">
      <alignment horizontal="left"/>
    </xf>
    <xf numFmtId="164" fontId="22" fillId="0" borderId="52" xfId="0" applyNumberFormat="1" applyFont="1" applyFill="1" applyBorder="1" applyAlignment="1">
      <alignment horizontal="left" vertical="top" wrapText="1"/>
    </xf>
    <xf numFmtId="164" fontId="22" fillId="0" borderId="3" xfId="0" applyNumberFormat="1" applyFont="1" applyFill="1" applyBorder="1" applyAlignment="1">
      <alignment horizontal="left" vertical="top" wrapText="1"/>
    </xf>
    <xf numFmtId="164" fontId="22" fillId="0" borderId="53" xfId="0" applyNumberFormat="1" applyFont="1" applyFill="1" applyBorder="1" applyAlignment="1">
      <alignment horizontal="left" vertical="top" wrapText="1"/>
    </xf>
    <xf numFmtId="164" fontId="22" fillId="0" borderId="55" xfId="0" applyNumberFormat="1" applyFont="1" applyFill="1" applyBorder="1" applyAlignment="1">
      <alignment horizontal="left" vertical="top" wrapText="1"/>
    </xf>
    <xf numFmtId="164" fontId="22" fillId="0" borderId="6" xfId="0" applyNumberFormat="1" applyFont="1" applyFill="1" applyBorder="1" applyAlignment="1">
      <alignment horizontal="left" vertical="top" wrapText="1"/>
    </xf>
    <xf numFmtId="164" fontId="22" fillId="0" borderId="56" xfId="0" applyNumberFormat="1" applyFont="1" applyFill="1" applyBorder="1" applyAlignment="1">
      <alignment horizontal="left" vertical="top" wrapText="1"/>
    </xf>
    <xf numFmtId="0" fontId="24" fillId="37" borderId="43" xfId="0" applyFont="1" applyFill="1" applyBorder="1" applyAlignment="1">
      <alignment horizontal="center" vertical="center"/>
    </xf>
    <xf numFmtId="0" fontId="24" fillId="37" borderId="44" xfId="0" applyFont="1" applyFill="1" applyBorder="1" applyAlignment="1">
      <alignment horizontal="center" vertical="center"/>
    </xf>
    <xf numFmtId="0" fontId="24" fillId="37" borderId="43" xfId="0" applyFont="1" applyFill="1" applyBorder="1" applyAlignment="1">
      <alignment horizontal="center" vertical="center" wrapText="1"/>
    </xf>
    <xf numFmtId="0" fontId="24" fillId="37" borderId="44" xfId="0" applyFont="1" applyFill="1" applyBorder="1" applyAlignment="1">
      <alignment horizontal="center" vertical="center" wrapText="1"/>
    </xf>
    <xf numFmtId="2" fontId="24" fillId="37" borderId="43" xfId="0" applyNumberFormat="1" applyFont="1" applyFill="1" applyBorder="1" applyAlignment="1">
      <alignment horizontal="center" vertical="center"/>
    </xf>
    <xf numFmtId="2" fontId="24" fillId="37" borderId="44" xfId="0" applyNumberFormat="1" applyFont="1" applyFill="1" applyBorder="1" applyAlignment="1">
      <alignment horizontal="center" vertical="center"/>
    </xf>
    <xf numFmtId="0" fontId="24" fillId="37" borderId="32" xfId="0" applyFont="1" applyFill="1" applyBorder="1" applyAlignment="1">
      <alignment horizontal="center"/>
    </xf>
    <xf numFmtId="0" fontId="24" fillId="37" borderId="33" xfId="0" applyFont="1" applyFill="1" applyBorder="1" applyAlignment="1">
      <alignment horizontal="center"/>
    </xf>
    <xf numFmtId="0" fontId="24" fillId="37" borderId="45" xfId="0" applyFont="1" applyFill="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horizontal="center"/>
    </xf>
    <xf numFmtId="0" fontId="2" fillId="39" borderId="2" xfId="0" applyFont="1" applyFill="1" applyBorder="1" applyAlignment="1">
      <alignment horizontal="center"/>
    </xf>
    <xf numFmtId="0" fontId="0" fillId="39" borderId="3" xfId="0" applyFill="1" applyBorder="1" applyAlignment="1"/>
    <xf numFmtId="0" fontId="0" fillId="39" borderId="53" xfId="0" applyFill="1" applyBorder="1" applyAlignment="1"/>
    <xf numFmtId="0" fontId="2" fillId="39" borderId="36" xfId="0" applyFont="1" applyFill="1" applyBorder="1" applyAlignment="1">
      <alignment horizontal="center"/>
    </xf>
    <xf numFmtId="0" fontId="2" fillId="39" borderId="0" xfId="0" applyFont="1" applyFill="1" applyBorder="1" applyAlignment="1">
      <alignment horizontal="center"/>
    </xf>
    <xf numFmtId="0" fontId="2" fillId="39" borderId="54" xfId="0" applyFont="1" applyFill="1" applyBorder="1" applyAlignment="1">
      <alignment horizontal="center"/>
    </xf>
    <xf numFmtId="164" fontId="0" fillId="39" borderId="5" xfId="0" applyNumberFormat="1" applyFill="1" applyBorder="1" applyAlignment="1">
      <alignment horizontal="center"/>
    </xf>
    <xf numFmtId="164" fontId="0" fillId="39" borderId="6" xfId="0" applyNumberFormat="1" applyFill="1" applyBorder="1" applyAlignment="1">
      <alignment horizontal="center"/>
    </xf>
    <xf numFmtId="164" fontId="0" fillId="39" borderId="56" xfId="0" applyNumberFormat="1" applyFill="1" applyBorder="1" applyAlignment="1">
      <alignment horizontal="center"/>
    </xf>
    <xf numFmtId="0" fontId="2" fillId="39" borderId="0" xfId="0" applyFont="1" applyFill="1" applyBorder="1" applyAlignment="1">
      <alignment horizontal="center"/>
    </xf>
    <xf numFmtId="0" fontId="0" fillId="39" borderId="0" xfId="0" applyFill="1" applyBorder="1" applyAlignment="1"/>
    <xf numFmtId="0" fontId="0" fillId="39" borderId="54" xfId="0" applyFill="1" applyBorder="1" applyAlignment="1"/>
    <xf numFmtId="164" fontId="0" fillId="39" borderId="48" xfId="0" applyNumberFormat="1" applyFill="1" applyBorder="1" applyAlignment="1">
      <alignment horizontal="center"/>
    </xf>
    <xf numFmtId="164" fontId="0" fillId="39" borderId="42" xfId="0" applyNumberFormat="1" applyFill="1" applyBorder="1" applyAlignment="1">
      <alignment horizontal="center"/>
    </xf>
    <xf numFmtId="0" fontId="1" fillId="4" borderId="0" xfId="0" applyFont="1" applyFill="1" applyBorder="1" applyAlignment="1">
      <alignment horizontal="center"/>
    </xf>
    <xf numFmtId="0" fontId="2" fillId="39" borderId="29" xfId="0" applyFont="1" applyFill="1" applyBorder="1" applyAlignment="1">
      <alignment horizontal="center"/>
    </xf>
    <xf numFmtId="0" fontId="2" fillId="39" borderId="30" xfId="0" applyFont="1" applyFill="1" applyBorder="1" applyAlignment="1">
      <alignment horizontal="center"/>
    </xf>
    <xf numFmtId="0" fontId="0" fillId="39" borderId="31" xfId="0" applyFill="1" applyBorder="1" applyAlignment="1"/>
    <xf numFmtId="0" fontId="2" fillId="39" borderId="38" xfId="0" applyFont="1" applyFill="1" applyBorder="1" applyAlignment="1">
      <alignment horizontal="center"/>
    </xf>
    <xf numFmtId="0" fontId="0" fillId="39" borderId="8" xfId="0" applyFill="1" applyBorder="1" applyAlignment="1">
      <alignment horizontal="center"/>
    </xf>
    <xf numFmtId="164" fontId="0" fillId="39" borderId="19" xfId="0" applyNumberFormat="1" applyFill="1" applyBorder="1" applyAlignment="1">
      <alignment horizontal="center"/>
    </xf>
    <xf numFmtId="164" fontId="0" fillId="39" borderId="9" xfId="0" applyNumberFormat="1" applyFill="1" applyBorder="1" applyAlignment="1">
      <alignment horizontal="center"/>
    </xf>
    <xf numFmtId="164" fontId="0" fillId="39" borderId="10" xfId="0" applyNumberFormat="1" applyFill="1" applyBorder="1" applyAlignment="1">
      <alignment horizontal="center"/>
    </xf>
    <xf numFmtId="0" fontId="2" fillId="3" borderId="3" xfId="0" applyFont="1" applyFill="1" applyBorder="1" applyAlignment="1">
      <alignment horizontal="center"/>
    </xf>
    <xf numFmtId="0" fontId="2" fillId="3" borderId="29" xfId="0" applyFont="1" applyFill="1" applyBorder="1" applyAlignment="1">
      <alignment horizontal="center"/>
    </xf>
    <xf numFmtId="0" fontId="2" fillId="3" borderId="30" xfId="0" applyFont="1" applyFill="1" applyBorder="1" applyAlignment="1">
      <alignment horizontal="center"/>
    </xf>
    <xf numFmtId="0" fontId="0" fillId="3" borderId="31" xfId="0" applyFill="1" applyBorder="1" applyAlignment="1"/>
    <xf numFmtId="0" fontId="2" fillId="3" borderId="38" xfId="0" applyFont="1" applyFill="1" applyBorder="1" applyAlignment="1">
      <alignment horizontal="center"/>
    </xf>
    <xf numFmtId="0" fontId="0" fillId="3" borderId="8" xfId="0" applyFill="1" applyBorder="1" applyAlignment="1">
      <alignment horizontal="center"/>
    </xf>
    <xf numFmtId="164" fontId="0" fillId="2" borderId="5" xfId="0" applyNumberFormat="1" applyFill="1" applyBorder="1" applyAlignment="1">
      <alignment horizontal="center"/>
    </xf>
    <xf numFmtId="164" fontId="0" fillId="2" borderId="6" xfId="0" applyNumberFormat="1" applyFill="1" applyBorder="1" applyAlignment="1">
      <alignment horizontal="center"/>
    </xf>
    <xf numFmtId="164" fontId="0" fillId="2" borderId="7" xfId="0" applyNumberFormat="1" applyFill="1" applyBorder="1" applyAlignment="1">
      <alignment horizontal="center"/>
    </xf>
    <xf numFmtId="164" fontId="0" fillId="2" borderId="58" xfId="0" applyNumberFormat="1" applyFill="1" applyBorder="1" applyAlignment="1">
      <alignment horizontal="center"/>
    </xf>
    <xf numFmtId="164" fontId="0" fillId="2" borderId="48" xfId="0" applyNumberFormat="1" applyFill="1" applyBorder="1" applyAlignment="1">
      <alignment horizontal="center"/>
    </xf>
    <xf numFmtId="164" fontId="0" fillId="2" borderId="59" xfId="0" applyNumberFormat="1" applyFill="1" applyBorder="1" applyAlignment="1">
      <alignment horizontal="center"/>
    </xf>
    <xf numFmtId="0" fontId="0" fillId="0" borderId="0" xfId="0"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168275</xdr:colOff>
      <xdr:row>0</xdr:row>
      <xdr:rowOff>38099</xdr:rowOff>
    </xdr:from>
    <xdr:to>
      <xdr:col>0</xdr:col>
      <xdr:colOff>1320800</xdr:colOff>
      <xdr:row>7</xdr:row>
      <xdr:rowOff>142402</xdr:rowOff>
    </xdr:to>
    <xdr:pic>
      <xdr:nvPicPr>
        <xdr:cNvPr id="1032" name="Picture 8">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8275" y="38099"/>
          <a:ext cx="1152525" cy="1437803"/>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5"/>
  <sheetViews>
    <sheetView tabSelected="1" topLeftCell="A21" zoomScale="110" zoomScaleNormal="110" workbookViewId="0">
      <selection activeCell="D65" sqref="D65"/>
    </sheetView>
  </sheetViews>
  <sheetFormatPr defaultColWidth="8.88671875" defaultRowHeight="14.4" x14ac:dyDescent="0.3"/>
  <cols>
    <col min="1" max="2" width="19.88671875" customWidth="1"/>
    <col min="3" max="9" width="18.33203125" customWidth="1"/>
    <col min="10" max="10" width="28.109375" customWidth="1"/>
    <col min="11" max="11" width="3.33203125" customWidth="1"/>
    <col min="12" max="12" width="14" customWidth="1"/>
    <col min="13" max="13" width="15.88671875" customWidth="1"/>
    <col min="14" max="14" width="16.33203125" customWidth="1"/>
  </cols>
  <sheetData>
    <row r="1" spans="1:11" x14ac:dyDescent="0.3">
      <c r="A1" s="18"/>
      <c r="B1" s="29" t="s">
        <v>680</v>
      </c>
      <c r="C1" s="18"/>
      <c r="D1" s="18"/>
      <c r="E1" s="18"/>
      <c r="F1" s="18"/>
      <c r="G1" s="18"/>
      <c r="H1" s="18"/>
      <c r="I1" s="18"/>
      <c r="J1" s="18"/>
      <c r="K1" s="1"/>
    </row>
    <row r="2" spans="1:11" x14ac:dyDescent="0.3">
      <c r="A2" s="18"/>
      <c r="B2" s="18" t="s">
        <v>679</v>
      </c>
      <c r="C2" s="18"/>
      <c r="D2" s="18"/>
      <c r="E2" s="18"/>
      <c r="F2" s="18"/>
      <c r="G2" s="18"/>
      <c r="H2" s="18"/>
      <c r="I2" s="18"/>
      <c r="J2" s="18"/>
      <c r="K2" s="1"/>
    </row>
    <row r="3" spans="1:11" x14ac:dyDescent="0.3">
      <c r="A3" s="18"/>
      <c r="B3" s="18" t="s">
        <v>17</v>
      </c>
      <c r="C3" s="18"/>
      <c r="D3" s="18"/>
      <c r="E3" s="18"/>
      <c r="F3" s="18"/>
      <c r="G3" s="18"/>
      <c r="H3" s="18"/>
      <c r="I3" s="18"/>
      <c r="J3" s="18"/>
      <c r="K3" s="1"/>
    </row>
    <row r="4" spans="1:11" x14ac:dyDescent="0.3">
      <c r="A4" s="18"/>
      <c r="B4" s="18"/>
      <c r="C4" s="18"/>
      <c r="D4" s="18"/>
      <c r="E4" s="18"/>
      <c r="F4" s="18"/>
      <c r="G4" s="18"/>
      <c r="H4" s="18"/>
      <c r="I4" s="18"/>
      <c r="J4" s="18"/>
      <c r="K4" s="1"/>
    </row>
    <row r="5" spans="1:11" x14ac:dyDescent="0.3">
      <c r="A5" s="18"/>
      <c r="B5" s="18"/>
      <c r="C5" s="18"/>
      <c r="D5" s="18"/>
      <c r="E5" s="18"/>
      <c r="F5" s="18"/>
      <c r="G5" s="18"/>
      <c r="H5" s="18"/>
      <c r="I5" s="18"/>
      <c r="J5" s="18"/>
      <c r="K5" s="1"/>
    </row>
    <row r="6" spans="1:11" x14ac:dyDescent="0.3">
      <c r="A6" s="18"/>
      <c r="B6" s="18"/>
      <c r="C6" s="18"/>
      <c r="D6" s="18"/>
      <c r="E6" s="18"/>
      <c r="F6" s="18"/>
      <c r="G6" s="18"/>
      <c r="H6" s="18"/>
      <c r="I6" s="18"/>
      <c r="J6" s="18"/>
      <c r="K6" s="1"/>
    </row>
    <row r="7" spans="1:11" x14ac:dyDescent="0.3">
      <c r="A7" s="18"/>
      <c r="B7" s="18"/>
      <c r="C7" s="18"/>
      <c r="D7" s="18"/>
      <c r="E7" s="18"/>
      <c r="F7" s="18"/>
      <c r="G7" s="18"/>
      <c r="H7" s="18"/>
      <c r="I7" s="18"/>
      <c r="J7" s="18"/>
      <c r="K7" s="1"/>
    </row>
    <row r="8" spans="1:11" x14ac:dyDescent="0.3">
      <c r="A8" s="18"/>
      <c r="B8" s="18"/>
      <c r="C8" s="18"/>
      <c r="D8" s="18"/>
      <c r="E8" s="18"/>
      <c r="F8" s="18"/>
      <c r="G8" s="18"/>
      <c r="H8" s="18"/>
      <c r="I8" s="18"/>
      <c r="J8" s="18"/>
      <c r="K8" s="1"/>
    </row>
    <row r="9" spans="1:11" x14ac:dyDescent="0.3">
      <c r="A9" s="66" t="s">
        <v>23</v>
      </c>
      <c r="B9" s="66"/>
      <c r="C9" s="66"/>
      <c r="D9" s="66"/>
      <c r="E9" s="66"/>
      <c r="F9" s="66"/>
      <c r="G9" s="66"/>
      <c r="H9" s="66"/>
      <c r="I9" s="66"/>
      <c r="J9" s="66"/>
      <c r="K9" s="1"/>
    </row>
    <row r="10" spans="1:11" ht="15" customHeight="1" x14ac:dyDescent="0.3">
      <c r="A10" s="62" t="s">
        <v>681</v>
      </c>
      <c r="B10" s="62"/>
      <c r="C10" s="62"/>
      <c r="D10" s="62"/>
      <c r="E10" s="62"/>
      <c r="F10" s="62"/>
      <c r="G10" s="62"/>
      <c r="H10" s="62"/>
      <c r="I10" s="62"/>
      <c r="J10" s="62"/>
      <c r="K10" s="1"/>
    </row>
    <row r="11" spans="1:11" s="14" customFormat="1" ht="15" customHeight="1" x14ac:dyDescent="0.3">
      <c r="A11" s="67" t="s">
        <v>671</v>
      </c>
      <c r="B11" s="67"/>
      <c r="C11" s="67"/>
      <c r="D11" s="67"/>
      <c r="E11" s="67"/>
      <c r="F11" s="67"/>
      <c r="G11" s="67"/>
      <c r="H11" s="67"/>
      <c r="I11" s="67"/>
      <c r="J11" s="67"/>
      <c r="K11" s="1"/>
    </row>
    <row r="12" spans="1:11" s="14" customFormat="1" x14ac:dyDescent="0.3">
      <c r="A12" s="67"/>
      <c r="B12" s="67"/>
      <c r="C12" s="67"/>
      <c r="D12" s="67"/>
      <c r="E12" s="67"/>
      <c r="F12" s="67"/>
      <c r="G12" s="67"/>
      <c r="H12" s="67"/>
      <c r="I12" s="67"/>
      <c r="J12" s="67"/>
      <c r="K12" s="1"/>
    </row>
    <row r="13" spans="1:11" s="14" customFormat="1" ht="15" customHeight="1" x14ac:dyDescent="0.3">
      <c r="A13" s="70" t="s">
        <v>685</v>
      </c>
      <c r="B13" s="70"/>
      <c r="C13" s="70"/>
      <c r="D13" s="70"/>
      <c r="E13" s="70"/>
      <c r="F13" s="70"/>
      <c r="G13" s="70"/>
      <c r="H13" s="70"/>
      <c r="I13" s="70"/>
      <c r="J13" s="70"/>
      <c r="K13" s="1"/>
    </row>
    <row r="14" spans="1:11" s="14" customFormat="1" ht="15" customHeight="1" x14ac:dyDescent="0.3">
      <c r="A14" s="70" t="s">
        <v>686</v>
      </c>
      <c r="B14" s="70"/>
      <c r="C14" s="70"/>
      <c r="D14" s="70"/>
      <c r="E14" s="70"/>
      <c r="F14" s="70"/>
      <c r="G14" s="70"/>
      <c r="H14" s="70"/>
      <c r="I14" s="70"/>
      <c r="J14" s="70"/>
      <c r="K14" s="1"/>
    </row>
    <row r="15" spans="1:11" s="14" customFormat="1" ht="15" customHeight="1" x14ac:dyDescent="0.3">
      <c r="A15" s="70" t="s">
        <v>684</v>
      </c>
      <c r="B15" s="138"/>
      <c r="C15" s="138"/>
      <c r="D15" s="138"/>
      <c r="E15" s="138"/>
      <c r="F15" s="138"/>
      <c r="G15" s="138"/>
      <c r="H15" s="138"/>
      <c r="I15" s="138"/>
      <c r="J15" s="56"/>
      <c r="K15" s="1"/>
    </row>
    <row r="16" spans="1:11" ht="15" customHeight="1" x14ac:dyDescent="0.3">
      <c r="A16" s="62" t="s">
        <v>683</v>
      </c>
      <c r="B16" s="62"/>
      <c r="C16" s="62"/>
      <c r="D16" s="62"/>
      <c r="E16" s="62"/>
      <c r="F16" s="62"/>
      <c r="G16" s="62"/>
      <c r="H16" s="62"/>
      <c r="I16" s="62"/>
      <c r="J16" s="62"/>
      <c r="K16" s="1"/>
    </row>
    <row r="17" spans="1:11" ht="15" customHeight="1" x14ac:dyDescent="0.3">
      <c r="A17" s="62"/>
      <c r="B17" s="62"/>
      <c r="C17" s="62"/>
      <c r="D17" s="62"/>
      <c r="E17" s="62"/>
      <c r="F17" s="62"/>
      <c r="G17" s="62"/>
      <c r="H17" s="62"/>
      <c r="I17" s="62"/>
      <c r="J17" s="62"/>
      <c r="K17" s="1"/>
    </row>
    <row r="18" spans="1:11" x14ac:dyDescent="0.3">
      <c r="A18" s="30"/>
      <c r="B18" s="30"/>
      <c r="C18" s="30"/>
      <c r="D18" s="30"/>
      <c r="E18" s="30"/>
      <c r="F18" s="30"/>
      <c r="G18" s="30"/>
      <c r="H18" s="30"/>
      <c r="I18" s="30"/>
      <c r="J18" s="30"/>
      <c r="K18" s="1"/>
    </row>
    <row r="19" spans="1:11" x14ac:dyDescent="0.3">
      <c r="A19" s="18"/>
      <c r="B19" s="18"/>
      <c r="C19" s="18"/>
      <c r="D19" s="18"/>
      <c r="E19" s="18"/>
      <c r="F19" s="18"/>
      <c r="G19" s="18"/>
      <c r="H19" s="18"/>
      <c r="I19" s="18"/>
      <c r="J19" s="18"/>
      <c r="K19" s="1"/>
    </row>
    <row r="20" spans="1:11" x14ac:dyDescent="0.3">
      <c r="A20" s="31"/>
      <c r="B20" s="31"/>
      <c r="C20" s="31"/>
      <c r="D20" s="31"/>
      <c r="E20" s="31"/>
      <c r="F20" s="31"/>
      <c r="G20" s="31"/>
      <c r="H20" s="31"/>
      <c r="I20" s="31"/>
      <c r="J20" s="31"/>
      <c r="K20" s="1"/>
    </row>
    <row r="21" spans="1:11" s="7" customFormat="1" ht="23.4" x14ac:dyDescent="0.45">
      <c r="A21" s="71" t="s">
        <v>18</v>
      </c>
      <c r="B21" s="71"/>
      <c r="C21" s="71"/>
      <c r="D21" s="71"/>
      <c r="E21" s="71"/>
      <c r="F21" s="71"/>
      <c r="G21" s="71"/>
      <c r="H21" s="71"/>
      <c r="I21" s="71"/>
      <c r="J21" s="71"/>
      <c r="K21" s="32"/>
    </row>
    <row r="22" spans="1:11" ht="15" thickBot="1" x14ac:dyDescent="0.35">
      <c r="A22" s="73" t="s">
        <v>16</v>
      </c>
      <c r="B22" s="73"/>
      <c r="C22" s="73"/>
      <c r="D22" s="73"/>
      <c r="E22" s="73"/>
      <c r="F22" s="73"/>
      <c r="G22" s="73"/>
      <c r="H22" s="73"/>
      <c r="I22" s="73"/>
      <c r="J22" s="73"/>
      <c r="K22" s="1"/>
    </row>
    <row r="23" spans="1:11" ht="15" thickTop="1" x14ac:dyDescent="0.3">
      <c r="A23" s="3" t="s">
        <v>7</v>
      </c>
      <c r="B23" s="68"/>
      <c r="C23" s="68"/>
      <c r="D23" s="68"/>
      <c r="E23" s="68"/>
      <c r="F23" s="69"/>
      <c r="G23" s="18"/>
      <c r="H23" s="18"/>
      <c r="I23" s="18"/>
      <c r="J23" s="18"/>
      <c r="K23" s="1"/>
    </row>
    <row r="24" spans="1:11" x14ac:dyDescent="0.3">
      <c r="A24" s="4" t="s">
        <v>8</v>
      </c>
      <c r="B24" s="77"/>
      <c r="C24" s="77"/>
      <c r="D24" s="77"/>
      <c r="E24" s="77"/>
      <c r="F24" s="78"/>
      <c r="G24" s="18"/>
      <c r="H24" s="18"/>
      <c r="I24" s="18"/>
      <c r="J24" s="18"/>
      <c r="K24" s="1"/>
    </row>
    <row r="25" spans="1:11" s="14" customFormat="1" x14ac:dyDescent="0.3">
      <c r="A25" s="4" t="s">
        <v>84</v>
      </c>
      <c r="B25" s="74"/>
      <c r="C25" s="75"/>
      <c r="D25" s="75"/>
      <c r="E25" s="75"/>
      <c r="F25" s="76"/>
      <c r="G25" s="18"/>
      <c r="H25" s="18"/>
      <c r="I25" s="18"/>
      <c r="J25" s="18"/>
      <c r="K25" s="1"/>
    </row>
    <row r="26" spans="1:11" x14ac:dyDescent="0.3">
      <c r="A26" s="4" t="s">
        <v>20</v>
      </c>
      <c r="B26" s="74"/>
      <c r="C26" s="79"/>
      <c r="D26" s="79"/>
      <c r="E26" s="79"/>
      <c r="F26" s="80"/>
      <c r="G26" s="18"/>
      <c r="H26" s="18"/>
      <c r="I26" s="18"/>
      <c r="J26" s="18"/>
      <c r="K26" s="1"/>
    </row>
    <row r="27" spans="1:11" ht="15" thickBot="1" x14ac:dyDescent="0.35">
      <c r="A27" s="5" t="s">
        <v>21</v>
      </c>
      <c r="B27" s="81"/>
      <c r="C27" s="81"/>
      <c r="D27" s="81"/>
      <c r="E27" s="81"/>
      <c r="F27" s="82"/>
      <c r="G27" s="18"/>
      <c r="H27" s="18"/>
      <c r="I27" s="18"/>
      <c r="J27" s="18"/>
      <c r="K27" s="1"/>
    </row>
    <row r="28" spans="1:11" ht="15" thickTop="1" x14ac:dyDescent="0.3">
      <c r="A28" s="15"/>
      <c r="B28" s="18"/>
      <c r="C28" s="18"/>
      <c r="D28" s="18"/>
      <c r="E28" s="18"/>
      <c r="F28" s="18"/>
      <c r="G28" s="18"/>
      <c r="H28" s="18"/>
      <c r="I28" s="18"/>
      <c r="J28" s="18"/>
      <c r="K28" s="1"/>
    </row>
    <row r="29" spans="1:11" s="14" customFormat="1" x14ac:dyDescent="0.3">
      <c r="A29" s="18"/>
      <c r="B29" s="18"/>
      <c r="C29" s="18"/>
      <c r="D29" s="18"/>
      <c r="E29" s="18"/>
      <c r="F29" s="18"/>
      <c r="G29" s="18"/>
      <c r="H29" s="18"/>
      <c r="I29" s="18"/>
      <c r="J29" s="18"/>
      <c r="K29" s="1"/>
    </row>
    <row r="30" spans="1:11" s="14" customFormat="1" x14ac:dyDescent="0.3">
      <c r="A30" s="31"/>
      <c r="B30" s="31"/>
      <c r="C30" s="31"/>
      <c r="D30" s="31"/>
      <c r="E30" s="31"/>
      <c r="F30" s="31"/>
      <c r="G30" s="31"/>
      <c r="H30" s="31"/>
      <c r="I30" s="31"/>
      <c r="J30" s="31"/>
      <c r="K30" s="1"/>
    </row>
    <row r="31" spans="1:11" s="14" customFormat="1" ht="23.4" x14ac:dyDescent="0.45">
      <c r="A31" s="72" t="s">
        <v>85</v>
      </c>
      <c r="B31" s="72"/>
      <c r="C31" s="72"/>
      <c r="D31" s="72"/>
      <c r="E31" s="72"/>
      <c r="F31" s="72"/>
      <c r="G31" s="72"/>
      <c r="H31" s="72"/>
      <c r="I31" s="72"/>
      <c r="J31" s="72"/>
      <c r="K31" s="1"/>
    </row>
    <row r="32" spans="1:11" s="14" customFormat="1" ht="15" customHeight="1" x14ac:dyDescent="0.3">
      <c r="A32" s="62" t="s">
        <v>91</v>
      </c>
      <c r="B32" s="62"/>
      <c r="C32" s="62"/>
      <c r="D32" s="62"/>
      <c r="E32" s="62"/>
      <c r="F32" s="62"/>
      <c r="G32" s="62"/>
      <c r="H32" s="62"/>
      <c r="I32" s="62"/>
      <c r="J32" s="62"/>
      <c r="K32" s="1"/>
    </row>
    <row r="33" spans="1:27" s="14" customFormat="1" ht="15" thickBot="1" x14ac:dyDescent="0.35">
      <c r="A33" s="62"/>
      <c r="B33" s="62"/>
      <c r="C33" s="62"/>
      <c r="D33" s="62"/>
      <c r="E33" s="62"/>
      <c r="F33" s="62"/>
      <c r="G33" s="62"/>
      <c r="H33" s="62"/>
      <c r="I33" s="62"/>
      <c r="J33" s="62"/>
      <c r="K33" s="1"/>
    </row>
    <row r="34" spans="1:27" s="14" customFormat="1" x14ac:dyDescent="0.3">
      <c r="A34" s="33" t="s">
        <v>24</v>
      </c>
      <c r="B34" s="34"/>
      <c r="C34" s="18"/>
      <c r="D34" s="18"/>
      <c r="E34" s="18"/>
      <c r="F34" s="18"/>
      <c r="G34" s="18"/>
      <c r="H34" s="18"/>
      <c r="I34" s="18"/>
      <c r="J34" s="18"/>
      <c r="K34" s="1"/>
    </row>
    <row r="35" spans="1:27" s="14" customFormat="1" ht="15" thickBot="1" x14ac:dyDescent="0.35">
      <c r="A35" s="35" t="s">
        <v>25</v>
      </c>
      <c r="B35" s="36"/>
      <c r="C35" s="18"/>
      <c r="D35" s="18"/>
      <c r="E35" s="18"/>
      <c r="F35" s="18"/>
      <c r="G35" s="18"/>
      <c r="H35" s="18"/>
      <c r="I35" s="18"/>
      <c r="J35" s="18"/>
      <c r="K35" s="1"/>
    </row>
    <row r="36" spans="1:27" s="14" customFormat="1" x14ac:dyDescent="0.3">
      <c r="A36" s="18"/>
      <c r="B36" s="9"/>
      <c r="C36" s="18"/>
      <c r="D36" s="18"/>
      <c r="E36" s="18"/>
      <c r="F36" s="18"/>
      <c r="G36" s="18"/>
      <c r="H36" s="18"/>
      <c r="I36" s="18"/>
      <c r="J36" s="18"/>
      <c r="K36" s="1"/>
    </row>
    <row r="37" spans="1:27" s="14" customFormat="1" x14ac:dyDescent="0.3">
      <c r="A37" s="18"/>
      <c r="B37" s="18"/>
      <c r="C37" s="18"/>
      <c r="D37" s="18"/>
      <c r="E37" s="18"/>
      <c r="F37" s="18"/>
      <c r="G37" s="18"/>
      <c r="H37" s="18"/>
      <c r="I37" s="18"/>
      <c r="J37" s="18"/>
      <c r="K37" s="1"/>
    </row>
    <row r="38" spans="1:27" x14ac:dyDescent="0.3">
      <c r="A38" s="31"/>
      <c r="B38" s="31"/>
      <c r="C38" s="31"/>
      <c r="D38" s="31"/>
      <c r="E38" s="31"/>
      <c r="F38" s="31"/>
      <c r="G38" s="31"/>
      <c r="H38" s="31"/>
      <c r="I38" s="31"/>
      <c r="J38" s="31"/>
      <c r="K38" s="1"/>
    </row>
    <row r="39" spans="1:27" s="6" customFormat="1" ht="23.4" x14ac:dyDescent="0.45">
      <c r="A39" s="71" t="s">
        <v>19</v>
      </c>
      <c r="B39" s="71"/>
      <c r="C39" s="71"/>
      <c r="D39" s="71"/>
      <c r="E39" s="71"/>
      <c r="F39" s="71"/>
      <c r="G39" s="71"/>
      <c r="H39" s="71"/>
      <c r="I39" s="71"/>
      <c r="J39" s="71"/>
      <c r="K39" s="1"/>
    </row>
    <row r="40" spans="1:27" ht="15" customHeight="1" x14ac:dyDescent="0.3">
      <c r="A40" s="62" t="s">
        <v>607</v>
      </c>
      <c r="B40" s="62"/>
      <c r="C40" s="62"/>
      <c r="D40" s="62"/>
      <c r="E40" s="62"/>
      <c r="F40" s="62"/>
      <c r="G40" s="62"/>
      <c r="H40" s="62"/>
      <c r="I40" s="62"/>
      <c r="J40" s="62"/>
      <c r="K40" s="1"/>
    </row>
    <row r="41" spans="1:27" s="14" customFormat="1" ht="15" thickBot="1" x14ac:dyDescent="0.35">
      <c r="A41" s="62"/>
      <c r="B41" s="62"/>
      <c r="C41" s="62"/>
      <c r="D41" s="62"/>
      <c r="E41" s="62"/>
      <c r="F41" s="62"/>
      <c r="G41" s="62"/>
      <c r="H41" s="62"/>
      <c r="I41" s="62"/>
      <c r="J41" s="62"/>
      <c r="K41" s="1"/>
    </row>
    <row r="42" spans="1:27" x14ac:dyDescent="0.3">
      <c r="A42" s="83" t="s">
        <v>14</v>
      </c>
      <c r="B42" s="84"/>
      <c r="C42" s="84"/>
      <c r="D42" s="84"/>
      <c r="E42" s="84"/>
      <c r="F42" s="84"/>
      <c r="G42" s="84"/>
      <c r="H42" s="84"/>
      <c r="I42" s="84"/>
      <c r="J42" s="85"/>
      <c r="K42" s="1"/>
    </row>
    <row r="43" spans="1:27" x14ac:dyDescent="0.3">
      <c r="A43" s="64" t="s">
        <v>89</v>
      </c>
      <c r="B43" s="65"/>
      <c r="C43" s="63" t="s">
        <v>2</v>
      </c>
      <c r="D43" s="65"/>
      <c r="E43" s="63" t="s">
        <v>88</v>
      </c>
      <c r="F43" s="126"/>
      <c r="G43" s="65"/>
      <c r="H43" s="103" t="s">
        <v>668</v>
      </c>
      <c r="I43" s="104"/>
      <c r="J43" s="105"/>
      <c r="K43" s="1"/>
    </row>
    <row r="44" spans="1:27" x14ac:dyDescent="0.3">
      <c r="A44" s="48" t="s">
        <v>0</v>
      </c>
      <c r="B44" s="24" t="s">
        <v>1</v>
      </c>
      <c r="C44" s="22" t="s">
        <v>92</v>
      </c>
      <c r="D44" s="39" t="s">
        <v>4</v>
      </c>
      <c r="E44" s="22" t="s">
        <v>5</v>
      </c>
      <c r="F44" s="57" t="s">
        <v>6</v>
      </c>
      <c r="G44" s="24" t="s">
        <v>86</v>
      </c>
      <c r="H44" s="106" t="s">
        <v>5</v>
      </c>
      <c r="I44" s="107" t="s">
        <v>6</v>
      </c>
      <c r="J44" s="108" t="s">
        <v>86</v>
      </c>
      <c r="K44" s="1"/>
    </row>
    <row r="45" spans="1:27" x14ac:dyDescent="0.3">
      <c r="A45" s="50"/>
      <c r="B45" s="50"/>
      <c r="C45" s="52"/>
      <c r="D45" s="52"/>
      <c r="E45" s="132">
        <f>((A45*20.39)+(B45*13.43))*(1-Efficiency!D3)</f>
        <v>0</v>
      </c>
      <c r="F45" s="133">
        <f>((A45*2.55)+(B45*2.1))*(1-Efficiency!E3)</f>
        <v>0</v>
      </c>
      <c r="G45" s="134">
        <f>((A45*8793)+(B45*3552))*(1-Efficiency!F3)</f>
        <v>0</v>
      </c>
      <c r="H45" s="109" t="e">
        <f>E45*(VLOOKUP(B35,DFs!A3:D508,2,FALSE))</f>
        <v>#N/A</v>
      </c>
      <c r="I45" s="110" t="e">
        <f>F45*(VLOOKUP(B35,DFs!A3:D508,3,FALSE))</f>
        <v>#N/A</v>
      </c>
      <c r="J45" s="111" t="e">
        <f>G45*(VLOOKUP(B35,DFs!A3:D508,4,FALSE))</f>
        <v>#N/A</v>
      </c>
      <c r="K45" s="1"/>
    </row>
    <row r="46" spans="1:27" s="6" customFormat="1" ht="15" customHeight="1" x14ac:dyDescent="0.3">
      <c r="A46" s="86" t="s">
        <v>90</v>
      </c>
      <c r="B46" s="87"/>
      <c r="C46" s="87"/>
      <c r="D46" s="87"/>
      <c r="E46" s="87"/>
      <c r="F46" s="87"/>
      <c r="G46" s="87"/>
      <c r="H46" s="87"/>
      <c r="I46" s="87"/>
      <c r="J46" s="88"/>
      <c r="K46" s="1"/>
    </row>
    <row r="47" spans="1:27" s="6" customFormat="1" x14ac:dyDescent="0.3">
      <c r="A47" s="89"/>
      <c r="B47" s="90"/>
      <c r="C47" s="90"/>
      <c r="D47" s="90"/>
      <c r="E47" s="90"/>
      <c r="F47" s="90"/>
      <c r="G47" s="90"/>
      <c r="H47" s="90"/>
      <c r="I47" s="90"/>
      <c r="J47" s="91"/>
      <c r="K47" s="1"/>
    </row>
    <row r="48" spans="1:27" s="14" customFormat="1" x14ac:dyDescent="0.3">
      <c r="A48" s="64" t="s">
        <v>89</v>
      </c>
      <c r="B48" s="65"/>
      <c r="C48" s="63" t="s">
        <v>2</v>
      </c>
      <c r="D48" s="65"/>
      <c r="E48" s="63" t="s">
        <v>88</v>
      </c>
      <c r="F48" s="126"/>
      <c r="G48" s="65"/>
      <c r="H48" s="103" t="s">
        <v>668</v>
      </c>
      <c r="I48" s="104"/>
      <c r="J48" s="105"/>
      <c r="K48" s="1"/>
      <c r="Q48" s="21"/>
      <c r="R48" s="21"/>
      <c r="S48" s="16"/>
      <c r="T48" s="17"/>
      <c r="U48" s="17"/>
      <c r="V48" s="18"/>
      <c r="W48" s="16"/>
      <c r="X48" s="19"/>
      <c r="Y48" s="9"/>
      <c r="Z48" s="9"/>
      <c r="AA48" s="9"/>
    </row>
    <row r="49" spans="1:28" s="14" customFormat="1" x14ac:dyDescent="0.3">
      <c r="A49" s="48" t="s">
        <v>0</v>
      </c>
      <c r="B49" s="24" t="s">
        <v>1</v>
      </c>
      <c r="C49" s="22" t="s">
        <v>92</v>
      </c>
      <c r="D49" s="39" t="s">
        <v>4</v>
      </c>
      <c r="E49" s="22" t="s">
        <v>5</v>
      </c>
      <c r="F49" s="57" t="s">
        <v>6</v>
      </c>
      <c r="G49" s="24" t="s">
        <v>86</v>
      </c>
      <c r="H49" s="106" t="s">
        <v>5</v>
      </c>
      <c r="I49" s="107" t="s">
        <v>6</v>
      </c>
      <c r="J49" s="108" t="s">
        <v>86</v>
      </c>
      <c r="K49" s="1"/>
      <c r="Q49" s="21"/>
      <c r="R49" s="21"/>
      <c r="S49" s="16"/>
      <c r="T49" s="17"/>
      <c r="U49" s="17"/>
      <c r="V49" s="18"/>
      <c r="W49" s="16"/>
      <c r="X49" s="19"/>
      <c r="Y49" s="9"/>
      <c r="Z49" s="9"/>
      <c r="AA49" s="9"/>
    </row>
    <row r="50" spans="1:28" s="14" customFormat="1" x14ac:dyDescent="0.3">
      <c r="A50" s="51"/>
      <c r="B50" s="51"/>
      <c r="C50" s="52"/>
      <c r="D50" s="52"/>
      <c r="E50" s="132">
        <f>((A50*20.39)+(B50*13.43))*(1-Efficiency!D4)</f>
        <v>0</v>
      </c>
      <c r="F50" s="133">
        <f>((A50*2.55)+(B50*2.1))*(1-Efficiency!E4)</f>
        <v>0</v>
      </c>
      <c r="G50" s="134">
        <f>((A50*8793)+(B50*3552))*(1-Efficiency!F4)</f>
        <v>0</v>
      </c>
      <c r="H50" s="109" t="e">
        <f>E50*(VLOOKUP(B35,DFs!A3:D508,2,FALSE))</f>
        <v>#N/A</v>
      </c>
      <c r="I50" s="110" t="e">
        <f>F50*(VLOOKUP(B35,DFs!A3:D508,3,FALSE))</f>
        <v>#N/A</v>
      </c>
      <c r="J50" s="111" t="e">
        <f>G50*(VLOOKUP(B35,DFs!A3:D508,4,FALSE))</f>
        <v>#N/A</v>
      </c>
      <c r="K50" s="1"/>
      <c r="Q50" s="21"/>
      <c r="R50" s="21"/>
      <c r="S50" s="16"/>
      <c r="T50" s="17"/>
      <c r="U50" s="17"/>
      <c r="V50" s="18"/>
      <c r="W50" s="16"/>
      <c r="X50" s="19"/>
      <c r="Y50" s="9"/>
      <c r="Z50" s="9"/>
      <c r="AA50" s="9"/>
    </row>
    <row r="51" spans="1:28" s="14" customFormat="1" x14ac:dyDescent="0.3">
      <c r="A51" s="45"/>
      <c r="B51" s="49"/>
      <c r="C51" s="49"/>
      <c r="D51" s="49"/>
      <c r="E51" s="59" t="s">
        <v>87</v>
      </c>
      <c r="F51" s="60"/>
      <c r="G51" s="60"/>
      <c r="H51" s="60"/>
      <c r="I51" s="60"/>
      <c r="J51" s="61"/>
      <c r="K51" s="1"/>
      <c r="Q51" s="21"/>
      <c r="R51" s="21"/>
      <c r="S51" s="16"/>
      <c r="T51" s="17"/>
      <c r="U51" s="17"/>
      <c r="V51" s="18"/>
      <c r="W51" s="16"/>
      <c r="X51" s="19"/>
      <c r="Y51" s="9"/>
      <c r="Z51" s="9"/>
      <c r="AA51" s="9"/>
    </row>
    <row r="52" spans="1:28" s="14" customFormat="1" x14ac:dyDescent="0.3">
      <c r="A52" s="45"/>
      <c r="B52" s="49"/>
      <c r="C52" s="49"/>
      <c r="D52" s="49"/>
      <c r="E52" s="63" t="s">
        <v>88</v>
      </c>
      <c r="F52" s="126"/>
      <c r="G52" s="65"/>
      <c r="H52" s="112" t="s">
        <v>668</v>
      </c>
      <c r="I52" s="113"/>
      <c r="J52" s="114"/>
      <c r="K52" s="1"/>
      <c r="Q52" s="21"/>
      <c r="R52" s="21"/>
      <c r="S52" s="16"/>
      <c r="T52" s="17"/>
      <c r="U52" s="17"/>
      <c r="V52" s="18"/>
      <c r="W52" s="16"/>
      <c r="X52" s="19"/>
      <c r="Y52" s="9"/>
      <c r="Z52" s="9"/>
      <c r="AA52" s="9"/>
    </row>
    <row r="53" spans="1:28" s="14" customFormat="1" x14ac:dyDescent="0.3">
      <c r="A53" s="45"/>
      <c r="B53" s="49"/>
      <c r="C53" s="49"/>
      <c r="D53" s="49"/>
      <c r="E53" s="22" t="s">
        <v>5</v>
      </c>
      <c r="F53" s="57" t="s">
        <v>6</v>
      </c>
      <c r="G53" s="24" t="s">
        <v>86</v>
      </c>
      <c r="H53" s="107" t="s">
        <v>5</v>
      </c>
      <c r="I53" s="107" t="s">
        <v>6</v>
      </c>
      <c r="J53" s="108" t="s">
        <v>86</v>
      </c>
      <c r="K53" s="1"/>
      <c r="Q53" s="21"/>
      <c r="R53" s="21"/>
      <c r="S53" s="16"/>
      <c r="T53" s="17"/>
      <c r="U53" s="17"/>
      <c r="V53" s="18"/>
      <c r="W53" s="16"/>
      <c r="X53" s="19"/>
      <c r="Y53" s="9"/>
      <c r="Z53" s="9"/>
      <c r="AA53" s="9"/>
    </row>
    <row r="54" spans="1:28" s="14" customFormat="1" ht="15" thickBot="1" x14ac:dyDescent="0.35">
      <c r="A54" s="46"/>
      <c r="B54" s="47"/>
      <c r="C54" s="47"/>
      <c r="D54" s="47"/>
      <c r="E54" s="135">
        <f t="shared" ref="E54:J54" si="0">E45+(IFERROR(E50,0))</f>
        <v>0</v>
      </c>
      <c r="F54" s="136">
        <f t="shared" si="0"/>
        <v>0</v>
      </c>
      <c r="G54" s="137">
        <f t="shared" si="0"/>
        <v>0</v>
      </c>
      <c r="H54" s="115" t="e">
        <f t="shared" si="0"/>
        <v>#N/A</v>
      </c>
      <c r="I54" s="115" t="e">
        <f t="shared" si="0"/>
        <v>#N/A</v>
      </c>
      <c r="J54" s="116" t="e">
        <f t="shared" si="0"/>
        <v>#N/A</v>
      </c>
      <c r="K54" s="1"/>
      <c r="Q54" s="21"/>
      <c r="R54" s="21"/>
      <c r="S54" s="16"/>
      <c r="T54" s="17"/>
      <c r="U54" s="17"/>
      <c r="V54" s="18"/>
      <c r="W54" s="16"/>
      <c r="X54" s="19"/>
      <c r="Y54" s="9"/>
      <c r="Z54" s="9"/>
      <c r="AA54" s="9"/>
    </row>
    <row r="55" spans="1:28" s="14" customFormat="1" x14ac:dyDescent="0.3">
      <c r="A55" s="23"/>
      <c r="B55" s="23"/>
      <c r="C55" s="23"/>
      <c r="D55" s="23"/>
      <c r="E55" s="23"/>
      <c r="F55" s="23"/>
      <c r="G55" s="8"/>
      <c r="H55" s="8"/>
      <c r="I55" s="8"/>
      <c r="J55" s="8"/>
      <c r="K55" s="1"/>
      <c r="R55" s="21"/>
      <c r="S55" s="21"/>
      <c r="T55" s="16"/>
      <c r="U55" s="17"/>
      <c r="V55" s="17"/>
      <c r="W55" s="18"/>
      <c r="X55" s="16"/>
      <c r="Y55" s="19"/>
      <c r="Z55" s="9"/>
      <c r="AA55" s="9"/>
      <c r="AB55" s="9"/>
    </row>
    <row r="56" spans="1:28" s="18" customFormat="1" ht="15" thickBot="1" x14ac:dyDescent="0.35">
      <c r="A56" s="20"/>
      <c r="B56" s="20"/>
      <c r="K56" s="31"/>
      <c r="R56" s="21"/>
      <c r="S56" s="21"/>
      <c r="T56" s="16"/>
      <c r="U56" s="17"/>
      <c r="V56" s="17"/>
      <c r="X56" s="16"/>
      <c r="Y56" s="19"/>
      <c r="Z56" s="9"/>
      <c r="AA56" s="9"/>
      <c r="AB56" s="9"/>
    </row>
    <row r="57" spans="1:28" s="18" customFormat="1" x14ac:dyDescent="0.3">
      <c r="A57" s="83" t="s">
        <v>15</v>
      </c>
      <c r="B57" s="84"/>
      <c r="C57" s="84"/>
      <c r="D57" s="84"/>
      <c r="E57" s="84"/>
      <c r="F57" s="84"/>
      <c r="G57" s="84"/>
      <c r="H57" s="84"/>
      <c r="I57" s="84"/>
      <c r="J57" s="85"/>
      <c r="K57" s="31"/>
    </row>
    <row r="58" spans="1:28" s="18" customFormat="1" x14ac:dyDescent="0.3">
      <c r="A58" s="64" t="s">
        <v>89</v>
      </c>
      <c r="B58" s="65"/>
      <c r="C58" s="63" t="s">
        <v>2</v>
      </c>
      <c r="D58" s="65"/>
      <c r="E58" s="63" t="s">
        <v>88</v>
      </c>
      <c r="F58" s="126"/>
      <c r="G58" s="65"/>
      <c r="H58" s="112" t="s">
        <v>669</v>
      </c>
      <c r="I58" s="113"/>
      <c r="J58" s="114"/>
      <c r="K58" s="31"/>
    </row>
    <row r="59" spans="1:28" s="18" customFormat="1" x14ac:dyDescent="0.3">
      <c r="A59" s="48" t="s">
        <v>0</v>
      </c>
      <c r="B59" s="24" t="s">
        <v>1</v>
      </c>
      <c r="C59" s="22" t="s">
        <v>3</v>
      </c>
      <c r="D59" s="39" t="s">
        <v>4</v>
      </c>
      <c r="E59" s="22" t="s">
        <v>5</v>
      </c>
      <c r="F59" s="57" t="s">
        <v>6</v>
      </c>
      <c r="G59" s="24" t="s">
        <v>86</v>
      </c>
      <c r="H59" s="107" t="s">
        <v>5</v>
      </c>
      <c r="I59" s="107" t="s">
        <v>6</v>
      </c>
      <c r="J59" s="108" t="s">
        <v>86</v>
      </c>
      <c r="K59" s="31"/>
    </row>
    <row r="60" spans="1:28" s="18" customFormat="1" ht="15" thickBot="1" x14ac:dyDescent="0.35">
      <c r="A60" s="53"/>
      <c r="B60" s="54"/>
      <c r="C60" s="55"/>
      <c r="D60" s="55"/>
      <c r="E60" s="135">
        <f>((A60*20.39)+(B60*13.43))*(1-Efficiency!D5)</f>
        <v>0</v>
      </c>
      <c r="F60" s="136">
        <f>((A60*2.55)+(B60*2.1))*(1-Efficiency!E5)</f>
        <v>0</v>
      </c>
      <c r="G60" s="137">
        <f>((A60*8793)+(B60*3552))*(1-Efficiency!F5)</f>
        <v>0</v>
      </c>
      <c r="H60" s="115" t="e">
        <f>E60*(VLOOKUP(B35,DFs!A3:D508,2,FALSE))</f>
        <v>#N/A</v>
      </c>
      <c r="I60" s="115" t="e">
        <f>F60*(VLOOKUP(B35,DFs!A3:D508,3,FALSE))</f>
        <v>#N/A</v>
      </c>
      <c r="J60" s="116" t="e">
        <f>G60*(VLOOKUP(B35,DFs!A3:D508,4,FALSE))</f>
        <v>#N/A</v>
      </c>
      <c r="K60" s="31"/>
    </row>
    <row r="61" spans="1:28" s="9" customFormat="1" x14ac:dyDescent="0.3">
      <c r="A61" s="13"/>
      <c r="B61" s="13"/>
      <c r="C61" s="21"/>
      <c r="D61" s="21"/>
      <c r="E61" s="21"/>
      <c r="F61" s="21"/>
      <c r="G61" s="2"/>
      <c r="K61" s="31"/>
    </row>
    <row r="62" spans="1:28" ht="15" thickBot="1" x14ac:dyDescent="0.35">
      <c r="A62" s="18"/>
      <c r="B62" s="18"/>
      <c r="C62" s="18"/>
      <c r="D62" s="18"/>
      <c r="E62" s="18"/>
      <c r="F62" s="18"/>
      <c r="G62" s="18"/>
      <c r="H62" s="18"/>
      <c r="I62" s="18"/>
      <c r="J62" s="18"/>
      <c r="K62" s="1"/>
    </row>
    <row r="63" spans="1:28" ht="15" thickTop="1" x14ac:dyDescent="0.3">
      <c r="A63" s="127" t="s">
        <v>676</v>
      </c>
      <c r="B63" s="128"/>
      <c r="C63" s="129"/>
      <c r="D63" s="18"/>
      <c r="E63" s="18"/>
      <c r="F63" s="18"/>
      <c r="G63" s="18"/>
      <c r="H63" s="18"/>
      <c r="I63" s="18"/>
      <c r="J63" s="18"/>
      <c r="K63" s="1"/>
    </row>
    <row r="64" spans="1:28" x14ac:dyDescent="0.3">
      <c r="A64" s="130" t="s">
        <v>5</v>
      </c>
      <c r="B64" s="57" t="s">
        <v>6</v>
      </c>
      <c r="C64" s="131" t="s">
        <v>86</v>
      </c>
      <c r="D64" s="18"/>
      <c r="E64" s="18"/>
      <c r="F64" s="18"/>
      <c r="G64" s="18"/>
      <c r="H64" s="18"/>
      <c r="I64" s="18"/>
      <c r="J64" s="18"/>
      <c r="K64" s="1"/>
    </row>
    <row r="65" spans="1:12" ht="15" thickBot="1" x14ac:dyDescent="0.35">
      <c r="A65" s="25">
        <f>E54-E60</f>
        <v>0</v>
      </c>
      <c r="B65" s="26">
        <f>F54-F60</f>
        <v>0</v>
      </c>
      <c r="C65" s="27">
        <f>G54-G60</f>
        <v>0</v>
      </c>
      <c r="D65" s="117" t="s">
        <v>682</v>
      </c>
      <c r="E65" s="18"/>
      <c r="F65" s="18"/>
      <c r="G65" s="18"/>
      <c r="H65" s="18"/>
      <c r="I65" s="18"/>
      <c r="J65" s="18"/>
      <c r="K65" s="1"/>
    </row>
    <row r="66" spans="1:12" ht="15.6" thickTop="1" thickBot="1" x14ac:dyDescent="0.35">
      <c r="A66" s="2"/>
      <c r="B66" s="2"/>
      <c r="C66" s="18"/>
      <c r="D66" s="18"/>
      <c r="E66" s="18"/>
      <c r="F66" s="18"/>
      <c r="G66" s="18"/>
      <c r="H66" s="18"/>
      <c r="I66" s="18"/>
      <c r="J66" s="18"/>
      <c r="K66" s="1"/>
    </row>
    <row r="67" spans="1:12" ht="15" thickTop="1" x14ac:dyDescent="0.3">
      <c r="A67" s="118" t="s">
        <v>670</v>
      </c>
      <c r="B67" s="119"/>
      <c r="C67" s="120"/>
      <c r="D67" s="18"/>
      <c r="E67" s="18"/>
      <c r="F67" s="18"/>
      <c r="G67" s="18"/>
      <c r="H67" s="18"/>
      <c r="I67" s="18"/>
      <c r="J67" s="18"/>
      <c r="K67" s="1"/>
      <c r="L67" s="14"/>
    </row>
    <row r="68" spans="1:12" x14ac:dyDescent="0.3">
      <c r="A68" s="121" t="s">
        <v>5</v>
      </c>
      <c r="B68" s="107" t="s">
        <v>6</v>
      </c>
      <c r="C68" s="122" t="s">
        <v>86</v>
      </c>
      <c r="D68" s="18"/>
      <c r="E68" s="18"/>
      <c r="F68" s="18"/>
      <c r="G68" s="18"/>
      <c r="H68" s="18"/>
      <c r="I68" s="18"/>
      <c r="J68" s="18"/>
      <c r="K68" s="1"/>
      <c r="L68" s="14"/>
    </row>
    <row r="69" spans="1:12" ht="15" thickBot="1" x14ac:dyDescent="0.35">
      <c r="A69" s="123" t="e">
        <f>H54-H60</f>
        <v>#N/A</v>
      </c>
      <c r="B69" s="124" t="e">
        <f>I54-I60</f>
        <v>#N/A</v>
      </c>
      <c r="C69" s="125" t="e">
        <f>J54-J60</f>
        <v>#N/A</v>
      </c>
      <c r="E69" s="18"/>
      <c r="F69" s="18"/>
      <c r="G69" s="18"/>
      <c r="H69" s="18"/>
      <c r="I69" s="18"/>
      <c r="J69" s="18"/>
      <c r="K69" s="1"/>
      <c r="L69" s="14"/>
    </row>
    <row r="70" spans="1:12" ht="15" thickTop="1" x14ac:dyDescent="0.3">
      <c r="A70" s="18"/>
      <c r="B70" s="18"/>
      <c r="C70" s="18"/>
      <c r="D70" s="18"/>
      <c r="E70" s="18"/>
      <c r="F70" s="18"/>
      <c r="G70" s="18"/>
      <c r="H70" s="18"/>
      <c r="I70" s="18"/>
      <c r="J70" s="18"/>
      <c r="K70" s="1"/>
    </row>
    <row r="71" spans="1:12" x14ac:dyDescent="0.3">
      <c r="A71" s="18"/>
      <c r="B71" s="18"/>
      <c r="C71" s="18"/>
      <c r="D71" s="18"/>
      <c r="E71" s="18"/>
      <c r="F71" s="18"/>
      <c r="G71" s="18"/>
      <c r="H71" s="18"/>
      <c r="I71" s="18"/>
      <c r="J71" s="18"/>
      <c r="K71" s="1"/>
    </row>
    <row r="72" spans="1:12" ht="15" customHeight="1" x14ac:dyDescent="0.3">
      <c r="A72" s="58" t="s">
        <v>93</v>
      </c>
      <c r="B72" s="58"/>
      <c r="C72" s="58"/>
      <c r="D72" s="58"/>
      <c r="E72" s="58"/>
      <c r="F72" s="58"/>
      <c r="G72" s="58"/>
      <c r="H72" s="58"/>
      <c r="I72" s="58"/>
      <c r="J72" s="58"/>
      <c r="K72" s="1"/>
    </row>
    <row r="73" spans="1:12" x14ac:dyDescent="0.3">
      <c r="A73" s="58"/>
      <c r="B73" s="58"/>
      <c r="C73" s="58"/>
      <c r="D73" s="58"/>
      <c r="E73" s="58"/>
      <c r="F73" s="58"/>
      <c r="G73" s="58"/>
      <c r="H73" s="58"/>
      <c r="I73" s="58"/>
      <c r="J73" s="58"/>
      <c r="K73" s="1"/>
    </row>
    <row r="74" spans="1:12" x14ac:dyDescent="0.3">
      <c r="A74" s="58"/>
      <c r="B74" s="58"/>
      <c r="C74" s="58"/>
      <c r="D74" s="58"/>
      <c r="E74" s="58"/>
      <c r="F74" s="58"/>
      <c r="G74" s="58"/>
      <c r="H74" s="58"/>
      <c r="I74" s="58"/>
      <c r="J74" s="58"/>
      <c r="K74" s="1"/>
    </row>
    <row r="75" spans="1:12" x14ac:dyDescent="0.3">
      <c r="A75" s="58"/>
      <c r="B75" s="58"/>
      <c r="C75" s="58"/>
      <c r="D75" s="58"/>
      <c r="E75" s="58"/>
      <c r="F75" s="58"/>
      <c r="G75" s="58"/>
      <c r="H75" s="58"/>
      <c r="I75" s="58"/>
      <c r="J75" s="58"/>
      <c r="K75" s="1"/>
    </row>
    <row r="76" spans="1:12" x14ac:dyDescent="0.3">
      <c r="A76" s="1"/>
      <c r="B76" s="1"/>
      <c r="C76" s="1"/>
      <c r="D76" s="1"/>
      <c r="E76" s="1"/>
      <c r="F76" s="1"/>
      <c r="G76" s="1"/>
      <c r="H76" s="1"/>
      <c r="I76" s="1"/>
      <c r="J76" s="1"/>
      <c r="K76" s="1"/>
    </row>
    <row r="125" s="14" customFormat="1" x14ac:dyDescent="0.3"/>
  </sheetData>
  <mergeCells count="39">
    <mergeCell ref="A31:J31"/>
    <mergeCell ref="A39:J39"/>
    <mergeCell ref="A22:J22"/>
    <mergeCell ref="A32:J33"/>
    <mergeCell ref="B25:F25"/>
    <mergeCell ref="B24:F24"/>
    <mergeCell ref="B26:F26"/>
    <mergeCell ref="B27:F27"/>
    <mergeCell ref="A9:J9"/>
    <mergeCell ref="A10:J10"/>
    <mergeCell ref="A11:J12"/>
    <mergeCell ref="A16:J17"/>
    <mergeCell ref="B23:F23"/>
    <mergeCell ref="A13:J13"/>
    <mergeCell ref="A14:J14"/>
    <mergeCell ref="A21:J21"/>
    <mergeCell ref="A15:I15"/>
    <mergeCell ref="A40:J41"/>
    <mergeCell ref="E48:G48"/>
    <mergeCell ref="H48:J48"/>
    <mergeCell ref="A58:B58"/>
    <mergeCell ref="A43:B43"/>
    <mergeCell ref="E43:G43"/>
    <mergeCell ref="A48:B48"/>
    <mergeCell ref="H43:J43"/>
    <mergeCell ref="C58:D58"/>
    <mergeCell ref="A42:J42"/>
    <mergeCell ref="A46:J47"/>
    <mergeCell ref="C43:D43"/>
    <mergeCell ref="C48:D48"/>
    <mergeCell ref="A57:J57"/>
    <mergeCell ref="A72:J75"/>
    <mergeCell ref="A63:C63"/>
    <mergeCell ref="A67:C67"/>
    <mergeCell ref="E51:J51"/>
    <mergeCell ref="E52:G52"/>
    <mergeCell ref="H52:J52"/>
    <mergeCell ref="E58:G58"/>
    <mergeCell ref="H58:J58"/>
  </mergeCells>
  <dataValidations count="2">
    <dataValidation type="list" allowBlank="1" showInputMessage="1" showErrorMessage="1" sqref="B24:F24" xr:uid="{7D285541-AE7E-2040-BADB-ADAD1C5773E9}">
      <formula1>"Allegany, Anne Arundel, Baltimore, Baltimore City, Calvert, Caroline, Carroll, Cecil, Charles, Dorchester, Frederick, Garrett, Harford, Howard, Kent, Montgomery, Prince George's, Queen Anne's, St. Mary's, Somerset, Talbot, Washington, Wicomico, Worcester"</formula1>
    </dataValidation>
    <dataValidation type="list" allowBlank="1" showInputMessage="1" showErrorMessage="1" sqref="D61 R49:R54 S55:S56" xr:uid="{19A93CD9-B6F2-9F47-ADD9-18568D85DC1E}">
      <formula1>#REF!</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98D9B0D-7338-7244-ABF9-AB2C15925ED0}">
          <x14:formula1>
            <xm:f>'SWM Type'!$A$2:$A$6</xm:f>
          </x14:formula1>
          <xm:sqref>C50 C60</xm:sqref>
        </x14:dataValidation>
        <x14:dataValidation type="list" allowBlank="1" showInputMessage="1" showErrorMessage="1" xr:uid="{1D876AF4-792B-4048-B644-3795202BF0E8}">
          <x14:formula1>
            <xm:f>DFs!$A$3:$A$508</xm:f>
          </x14:formula1>
          <xm:sqref>B35</xm:sqref>
        </x14:dataValidation>
        <x14:dataValidation type="list" allowBlank="1" showInputMessage="1" showErrorMessage="1" xr:uid="{10C1A2E9-714E-424F-B17E-A0703ADD5494}">
          <x14:formula1>
            <xm:f>'SWM Type'!Q9:Q11</xm:f>
          </x14:formula1>
          <xm:sqref>R55:R56</xm:sqref>
        </x14:dataValidation>
        <x14:dataValidation type="list" allowBlank="1" showInputMessage="1" showErrorMessage="1" xr:uid="{22A37C01-506D-7E40-A816-8BDFE160A95F}">
          <x14:formula1>
            <xm:f>'SWM Type'!Q2:Q4</xm:f>
          </x14:formula1>
          <xm:sqref>Q48:Q54</xm:sqref>
        </x14:dataValidation>
        <x14:dataValidation type="list" allowBlank="1" showInputMessage="1" showErrorMessage="1" xr:uid="{4A14748A-D8B0-1F45-AB35-22A7B1D6AFB1}">
          <x14:formula1>
            <xm:f>'SWM Type'!A15:A17</xm:f>
          </x14:formula1>
          <xm:sqref>C61</xm:sqref>
        </x14:dataValidation>
        <x14:dataValidation type="list" allowBlank="1" showInputMessage="1" showErrorMessage="1" xr:uid="{A2E2ABCD-97F9-6D41-9131-C33A66697225}">
          <x14:formula1>
            <xm:f>'Segment-sheds'!A2:A59</xm:f>
          </x14:formula1>
          <xm:sqref>B34</xm:sqref>
        </x14:dataValidation>
        <x14:dataValidation type="list" allowBlank="1" showInputMessage="1" showErrorMessage="1" xr:uid="{67007798-EE0A-9645-9F52-CAD2C4D20DAE}">
          <x14:formula1>
            <xm:f>'SWM Type'!A2:A6</xm:f>
          </x14:formula1>
          <xm:sqref>C45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
  <sheetViews>
    <sheetView workbookViewId="0">
      <selection activeCell="A6" sqref="A6"/>
    </sheetView>
  </sheetViews>
  <sheetFormatPr defaultColWidth="9.109375" defaultRowHeight="14.4" x14ac:dyDescent="0.3"/>
  <cols>
    <col min="1" max="1" width="13.33203125" style="12" bestFit="1" customWidth="1"/>
    <col min="2" max="2" width="92" style="12" bestFit="1" customWidth="1"/>
    <col min="3" max="16384" width="9.109375" style="12"/>
  </cols>
  <sheetData>
    <row r="1" spans="1:5" x14ac:dyDescent="0.3">
      <c r="A1" s="12" t="s">
        <v>11</v>
      </c>
      <c r="B1" s="11" t="s">
        <v>12</v>
      </c>
      <c r="C1" s="11"/>
      <c r="D1" s="11"/>
      <c r="E1" s="11"/>
    </row>
    <row r="2" spans="1:5" x14ac:dyDescent="0.3">
      <c r="A2" s="12" t="s">
        <v>13</v>
      </c>
      <c r="B2" s="28" t="s">
        <v>95</v>
      </c>
      <c r="C2" s="11"/>
      <c r="D2" s="11"/>
      <c r="E2" s="11"/>
    </row>
    <row r="3" spans="1:5" x14ac:dyDescent="0.3">
      <c r="A3" s="12" t="s">
        <v>9</v>
      </c>
      <c r="B3" s="28" t="s">
        <v>96</v>
      </c>
      <c r="C3" s="11"/>
      <c r="D3" s="11"/>
      <c r="E3" s="11"/>
    </row>
    <row r="4" spans="1:5" x14ac:dyDescent="0.3">
      <c r="A4" s="12" t="s">
        <v>10</v>
      </c>
      <c r="B4" s="28" t="s">
        <v>97</v>
      </c>
      <c r="C4" s="11"/>
      <c r="D4" s="11"/>
      <c r="E4" s="11"/>
    </row>
    <row r="5" spans="1:5" x14ac:dyDescent="0.3">
      <c r="A5" s="12" t="s">
        <v>94</v>
      </c>
      <c r="B5" s="28" t="s">
        <v>98</v>
      </c>
    </row>
    <row r="6" spans="1:5" x14ac:dyDescent="0.3">
      <c r="A6" s="9" t="s">
        <v>100</v>
      </c>
      <c r="B6" s="28"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CB88-B3E7-D640-A076-4491796180F1}">
  <dimension ref="A1:F13"/>
  <sheetViews>
    <sheetView workbookViewId="0">
      <selection activeCell="D7" sqref="D7"/>
    </sheetView>
  </sheetViews>
  <sheetFormatPr defaultColWidth="11.44140625" defaultRowHeight="14.4" x14ac:dyDescent="0.3"/>
  <cols>
    <col min="1" max="1" width="17.88671875" customWidth="1"/>
    <col min="2" max="6" width="12.6640625" customWidth="1"/>
  </cols>
  <sheetData>
    <row r="1" spans="1:6" x14ac:dyDescent="0.3">
      <c r="A1" s="92" t="s">
        <v>675</v>
      </c>
      <c r="B1" s="94" t="s">
        <v>677</v>
      </c>
      <c r="C1" s="96" t="s">
        <v>678</v>
      </c>
      <c r="D1" s="98" t="s">
        <v>22</v>
      </c>
      <c r="E1" s="99"/>
      <c r="F1" s="100"/>
    </row>
    <row r="2" spans="1:6" x14ac:dyDescent="0.3">
      <c r="A2" s="93"/>
      <c r="B2" s="95"/>
      <c r="C2" s="97"/>
      <c r="D2" s="41" t="s">
        <v>5</v>
      </c>
      <c r="E2" s="41" t="s">
        <v>6</v>
      </c>
      <c r="F2" s="41" t="s">
        <v>86</v>
      </c>
    </row>
    <row r="3" spans="1:6" x14ac:dyDescent="0.3">
      <c r="A3" s="40" t="s">
        <v>672</v>
      </c>
      <c r="B3" s="42" t="str">
        <f>IF('SWM Credit Calculator'!C45=0,"",'SWM Credit Calculator'!C45)</f>
        <v/>
      </c>
      <c r="C3" s="42" t="str">
        <f>IF('SWM Credit Calculator'!D45=0,"",'SWM Credit Calculator'!D45)</f>
        <v/>
      </c>
      <c r="D3" s="44">
        <f>IF(B3="Dry",0.05,IF(B3="Dry Extended",0.2,IF(B3="RR",(0.0308*C3^5)-(0.2562*C3^4)+(0.8634*C3^3)-(1.5285*C3^2)+(1.501*C3)-0.013,IF(B3="ST",(0.0152*C3^5)-(0.131*C3^4)+(0.4581*C3^3)-(0.8418*C3^2)+(0.8536*C3)-0.0046,0))))</f>
        <v>0</v>
      </c>
      <c r="E3" s="44">
        <f>IF(B3="Dry",0.05,IF(B3="Dry Extended",0.2,IF(B3="RR",(0.0304*C3^5)-(0.2619*C3^4)+(0.9161*C3^3)-(1.6837*C3^2)+(1.7072*C3)-0.0091,IF(B3="ST",(0.0239*C3^5)-(0.2058*C3^4)+(0.7198*C3^3)-(1.3229*C3^2)+(1.3414*C3)-0.0072,0))))</f>
        <v>0</v>
      </c>
      <c r="F3" s="44">
        <f>IF(B3="Dry",0.05,IF(B3="Dry Extended",0.2,IF(B3="RR",(0.0326*C3^5)-(0.2806*C3^4)+(0.9816*C3^3)-(1.8039*C3^2)+(1.8292*C3)-0.0098,IF(B3="ST",(0.0304*C3^5)-(0.2619*C3^4)+(0.9161*C3^3)-(1.6837*C3^2)+(1.7072*C3)-0.0091,0))))</f>
        <v>0</v>
      </c>
    </row>
    <row r="4" spans="1:6" x14ac:dyDescent="0.3">
      <c r="A4" s="40" t="s">
        <v>673</v>
      </c>
      <c r="B4" s="42" t="str">
        <f>IF('SWM Credit Calculator'!C50=0,"",'SWM Credit Calculator'!C50)</f>
        <v/>
      </c>
      <c r="C4" s="42" t="str">
        <f>IF('SWM Credit Calculator'!D50=0,"",'SWM Credit Calculator'!D50)</f>
        <v/>
      </c>
      <c r="D4" s="44">
        <f t="shared" ref="D4:D5" si="0">IF(B4="Dry",0.05,IF(B4="Dry Extended",0.2,IF(B4="RR",(0.0308*C4^5)-(0.2562*C4^4)+(0.8634*C4^3)-(1.5285*C4^2)+(1.501*C4)-0.013,IF(B4="ST",(0.0152*C4^5)-(0.131*C4^4)+(0.4581*C4^3)-(0.8418*C4^2)+(0.8536*C4)-0.0046,0))))</f>
        <v>0</v>
      </c>
      <c r="E4" s="44">
        <f t="shared" ref="E4:E5" si="1">IF(B4="Dry",0.05,IF(B4="Dry Extended",0.2,IF(B4="RR",(0.0304*C4^5)-(0.2619*C4^4)+(0.9161*C4^3)-(1.6837*C4^2)+(1.7072*C4)-0.0091,IF(B4="ST",(0.0239*C4^5)-(0.2058*C4^4)+(0.7198*C4^3)-(1.3229*C4^2)+(1.3414*C4)-0.0072,0))))</f>
        <v>0</v>
      </c>
      <c r="F4" s="44">
        <f t="shared" ref="F4:F5" si="2">IF(B4="Dry",0.05,IF(B4="Dry Extended",0.2,IF(B4="RR",(0.0326*C4^5)-(0.2806*C4^4)+(0.9816*C4^3)-(1.8039*C4^2)+(1.8292*C4)-0.0098,IF(B4="ST",(0.0304*C4^5)-(0.2619*C4^4)+(0.9161*C4^3)-(1.6837*C4^2)+(1.7072*C4)-0.0091,0))))</f>
        <v>0</v>
      </c>
    </row>
    <row r="5" spans="1:6" x14ac:dyDescent="0.3">
      <c r="A5" s="40" t="s">
        <v>674</v>
      </c>
      <c r="B5" s="42" t="str">
        <f>IF('SWM Credit Calculator'!C60=0,"",'SWM Credit Calculator'!C60)</f>
        <v/>
      </c>
      <c r="C5" s="42" t="str">
        <f>IF('SWM Credit Calculator'!D60=0,"",'SWM Credit Calculator'!D60)</f>
        <v/>
      </c>
      <c r="D5" s="44">
        <f t="shared" si="0"/>
        <v>0</v>
      </c>
      <c r="E5" s="44">
        <f t="shared" si="1"/>
        <v>0</v>
      </c>
      <c r="F5" s="44">
        <f t="shared" si="2"/>
        <v>0</v>
      </c>
    </row>
    <row r="10" spans="1:6" x14ac:dyDescent="0.3">
      <c r="D10" s="43"/>
      <c r="E10" s="43"/>
      <c r="F10" s="43"/>
    </row>
    <row r="11" spans="1:6" x14ac:dyDescent="0.3">
      <c r="D11" s="43"/>
      <c r="E11" s="43"/>
      <c r="F11" s="43"/>
    </row>
    <row r="12" spans="1:6" x14ac:dyDescent="0.3">
      <c r="D12" s="14"/>
      <c r="E12" s="14"/>
      <c r="F12" s="14"/>
    </row>
    <row r="13" spans="1:6" x14ac:dyDescent="0.3">
      <c r="D13" s="14"/>
      <c r="E13" s="14"/>
      <c r="F13" s="14"/>
    </row>
  </sheetData>
  <mergeCells count="4">
    <mergeCell ref="A1:A2"/>
    <mergeCell ref="B1:B2"/>
    <mergeCell ref="C1:C2"/>
    <mergeCell ref="D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9"/>
  <sheetViews>
    <sheetView workbookViewId="0">
      <selection activeCell="C5" sqref="C5"/>
    </sheetView>
  </sheetViews>
  <sheetFormatPr defaultColWidth="9.109375" defaultRowHeight="14.4" x14ac:dyDescent="0.3"/>
  <cols>
    <col min="1" max="1" width="14" style="9" bestFit="1" customWidth="1"/>
    <col min="2" max="2" width="42.44140625" style="9" bestFit="1" customWidth="1"/>
    <col min="3" max="16384" width="9.109375" style="9"/>
  </cols>
  <sheetData>
    <row r="1" spans="1:2" x14ac:dyDescent="0.3">
      <c r="A1" s="12" t="s">
        <v>24</v>
      </c>
      <c r="B1" s="9" t="s">
        <v>608</v>
      </c>
    </row>
    <row r="2" spans="1:2" x14ac:dyDescent="0.3">
      <c r="A2" s="10" t="s">
        <v>26</v>
      </c>
      <c r="B2" s="14" t="s">
        <v>609</v>
      </c>
    </row>
    <row r="3" spans="1:2" x14ac:dyDescent="0.3">
      <c r="A3" s="10" t="s">
        <v>27</v>
      </c>
      <c r="B3" s="14" t="s">
        <v>610</v>
      </c>
    </row>
    <row r="4" spans="1:2" x14ac:dyDescent="0.3">
      <c r="A4" s="10" t="s">
        <v>28</v>
      </c>
      <c r="B4" s="14" t="s">
        <v>611</v>
      </c>
    </row>
    <row r="5" spans="1:2" x14ac:dyDescent="0.3">
      <c r="A5" s="10" t="s">
        <v>29</v>
      </c>
      <c r="B5" s="14" t="s">
        <v>612</v>
      </c>
    </row>
    <row r="6" spans="1:2" x14ac:dyDescent="0.3">
      <c r="A6" s="10" t="s">
        <v>30</v>
      </c>
      <c r="B6" s="14" t="s">
        <v>613</v>
      </c>
    </row>
    <row r="7" spans="1:2" x14ac:dyDescent="0.3">
      <c r="A7" s="10" t="s">
        <v>31</v>
      </c>
      <c r="B7" s="14" t="s">
        <v>614</v>
      </c>
    </row>
    <row r="8" spans="1:2" x14ac:dyDescent="0.3">
      <c r="A8" s="10" t="s">
        <v>32</v>
      </c>
      <c r="B8" s="14" t="s">
        <v>615</v>
      </c>
    </row>
    <row r="9" spans="1:2" x14ac:dyDescent="0.3">
      <c r="A9" s="10" t="s">
        <v>33</v>
      </c>
      <c r="B9" s="14" t="s">
        <v>616</v>
      </c>
    </row>
    <row r="10" spans="1:2" x14ac:dyDescent="0.3">
      <c r="A10" s="10" t="s">
        <v>34</v>
      </c>
      <c r="B10" s="14" t="s">
        <v>617</v>
      </c>
    </row>
    <row r="11" spans="1:2" x14ac:dyDescent="0.3">
      <c r="A11" s="10" t="s">
        <v>35</v>
      </c>
      <c r="B11" s="14" t="s">
        <v>618</v>
      </c>
    </row>
    <row r="12" spans="1:2" x14ac:dyDescent="0.3">
      <c r="A12" s="10" t="s">
        <v>36</v>
      </c>
      <c r="B12" s="14" t="s">
        <v>619</v>
      </c>
    </row>
    <row r="13" spans="1:2" x14ac:dyDescent="0.3">
      <c r="A13" s="10" t="s">
        <v>37</v>
      </c>
      <c r="B13" s="14" t="s">
        <v>620</v>
      </c>
    </row>
    <row r="14" spans="1:2" x14ac:dyDescent="0.3">
      <c r="A14" s="10" t="s">
        <v>38</v>
      </c>
      <c r="B14" s="14" t="s">
        <v>621</v>
      </c>
    </row>
    <row r="15" spans="1:2" x14ac:dyDescent="0.3">
      <c r="A15" s="10" t="s">
        <v>39</v>
      </c>
      <c r="B15" s="14" t="s">
        <v>622</v>
      </c>
    </row>
    <row r="16" spans="1:2" x14ac:dyDescent="0.3">
      <c r="A16" s="10" t="s">
        <v>40</v>
      </c>
      <c r="B16" s="14" t="s">
        <v>623</v>
      </c>
    </row>
    <row r="17" spans="1:2" x14ac:dyDescent="0.3">
      <c r="A17" s="10" t="s">
        <v>41</v>
      </c>
      <c r="B17" s="14" t="s">
        <v>624</v>
      </c>
    </row>
    <row r="18" spans="1:2" x14ac:dyDescent="0.3">
      <c r="A18" s="10" t="s">
        <v>42</v>
      </c>
      <c r="B18" s="14" t="s">
        <v>625</v>
      </c>
    </row>
    <row r="19" spans="1:2" x14ac:dyDescent="0.3">
      <c r="A19" s="10" t="s">
        <v>43</v>
      </c>
      <c r="B19" s="14" t="s">
        <v>626</v>
      </c>
    </row>
    <row r="20" spans="1:2" x14ac:dyDescent="0.3">
      <c r="A20" s="10" t="s">
        <v>44</v>
      </c>
      <c r="B20" s="14" t="s">
        <v>627</v>
      </c>
    </row>
    <row r="21" spans="1:2" x14ac:dyDescent="0.3">
      <c r="A21" s="10" t="s">
        <v>45</v>
      </c>
      <c r="B21" s="14" t="s">
        <v>628</v>
      </c>
    </row>
    <row r="22" spans="1:2" x14ac:dyDescent="0.3">
      <c r="A22" s="10" t="s">
        <v>46</v>
      </c>
      <c r="B22" s="14" t="s">
        <v>629</v>
      </c>
    </row>
    <row r="23" spans="1:2" x14ac:dyDescent="0.3">
      <c r="A23" s="10" t="s">
        <v>47</v>
      </c>
      <c r="B23" s="14" t="s">
        <v>630</v>
      </c>
    </row>
    <row r="24" spans="1:2" x14ac:dyDescent="0.3">
      <c r="A24" s="10" t="s">
        <v>48</v>
      </c>
      <c r="B24" s="14" t="s">
        <v>631</v>
      </c>
    </row>
    <row r="25" spans="1:2" x14ac:dyDescent="0.3">
      <c r="A25" s="10" t="s">
        <v>49</v>
      </c>
      <c r="B25" s="14" t="s">
        <v>632</v>
      </c>
    </row>
    <row r="26" spans="1:2" x14ac:dyDescent="0.3">
      <c r="A26" s="10" t="s">
        <v>50</v>
      </c>
      <c r="B26" s="14" t="s">
        <v>633</v>
      </c>
    </row>
    <row r="27" spans="1:2" x14ac:dyDescent="0.3">
      <c r="A27" s="10" t="s">
        <v>51</v>
      </c>
      <c r="B27" s="14" t="s">
        <v>634</v>
      </c>
    </row>
    <row r="28" spans="1:2" x14ac:dyDescent="0.3">
      <c r="A28" s="10" t="s">
        <v>52</v>
      </c>
      <c r="B28" s="14" t="s">
        <v>635</v>
      </c>
    </row>
    <row r="29" spans="1:2" x14ac:dyDescent="0.3">
      <c r="A29" s="10" t="s">
        <v>53</v>
      </c>
      <c r="B29" s="14" t="s">
        <v>636</v>
      </c>
    </row>
    <row r="30" spans="1:2" x14ac:dyDescent="0.3">
      <c r="A30" s="10" t="s">
        <v>54</v>
      </c>
      <c r="B30" s="14" t="s">
        <v>637</v>
      </c>
    </row>
    <row r="31" spans="1:2" x14ac:dyDescent="0.3">
      <c r="A31" s="10" t="s">
        <v>55</v>
      </c>
      <c r="B31" s="14" t="s">
        <v>638</v>
      </c>
    </row>
    <row r="32" spans="1:2" x14ac:dyDescent="0.3">
      <c r="A32" s="10" t="s">
        <v>56</v>
      </c>
      <c r="B32" s="14" t="s">
        <v>639</v>
      </c>
    </row>
    <row r="33" spans="1:2" x14ac:dyDescent="0.3">
      <c r="A33" s="10" t="s">
        <v>57</v>
      </c>
      <c r="B33" s="14" t="s">
        <v>640</v>
      </c>
    </row>
    <row r="34" spans="1:2" x14ac:dyDescent="0.3">
      <c r="A34" s="10" t="s">
        <v>58</v>
      </c>
      <c r="B34" s="14" t="s">
        <v>641</v>
      </c>
    </row>
    <row r="35" spans="1:2" x14ac:dyDescent="0.3">
      <c r="A35" s="10" t="s">
        <v>59</v>
      </c>
      <c r="B35" s="14" t="s">
        <v>642</v>
      </c>
    </row>
    <row r="36" spans="1:2" x14ac:dyDescent="0.3">
      <c r="A36" s="10" t="s">
        <v>60</v>
      </c>
      <c r="B36" s="14" t="s">
        <v>643</v>
      </c>
    </row>
    <row r="37" spans="1:2" x14ac:dyDescent="0.3">
      <c r="A37" s="10" t="s">
        <v>61</v>
      </c>
      <c r="B37" s="14" t="s">
        <v>644</v>
      </c>
    </row>
    <row r="38" spans="1:2" x14ac:dyDescent="0.3">
      <c r="A38" s="10" t="s">
        <v>62</v>
      </c>
      <c r="B38" s="14" t="s">
        <v>645</v>
      </c>
    </row>
    <row r="39" spans="1:2" x14ac:dyDescent="0.3">
      <c r="A39" s="10" t="s">
        <v>63</v>
      </c>
      <c r="B39" s="14" t="s">
        <v>646</v>
      </c>
    </row>
    <row r="40" spans="1:2" x14ac:dyDescent="0.3">
      <c r="A40" s="10" t="s">
        <v>64</v>
      </c>
      <c r="B40" s="14" t="s">
        <v>647</v>
      </c>
    </row>
    <row r="41" spans="1:2" x14ac:dyDescent="0.3">
      <c r="A41" s="10" t="s">
        <v>65</v>
      </c>
      <c r="B41" s="14" t="s">
        <v>648</v>
      </c>
    </row>
    <row r="42" spans="1:2" x14ac:dyDescent="0.3">
      <c r="A42" s="10" t="s">
        <v>66</v>
      </c>
      <c r="B42" s="14" t="s">
        <v>649</v>
      </c>
    </row>
    <row r="43" spans="1:2" x14ac:dyDescent="0.3">
      <c r="A43" s="10" t="s">
        <v>67</v>
      </c>
      <c r="B43" s="14" t="s">
        <v>650</v>
      </c>
    </row>
    <row r="44" spans="1:2" x14ac:dyDescent="0.3">
      <c r="A44" s="10" t="s">
        <v>68</v>
      </c>
      <c r="B44" s="14" t="s">
        <v>651</v>
      </c>
    </row>
    <row r="45" spans="1:2" x14ac:dyDescent="0.3">
      <c r="A45" s="10" t="s">
        <v>69</v>
      </c>
      <c r="B45" s="14" t="s">
        <v>652</v>
      </c>
    </row>
    <row r="46" spans="1:2" x14ac:dyDescent="0.3">
      <c r="A46" s="10" t="s">
        <v>70</v>
      </c>
      <c r="B46" s="14" t="s">
        <v>653</v>
      </c>
    </row>
    <row r="47" spans="1:2" x14ac:dyDescent="0.3">
      <c r="A47" s="10" t="s">
        <v>71</v>
      </c>
      <c r="B47" s="14" t="s">
        <v>654</v>
      </c>
    </row>
    <row r="48" spans="1:2" x14ac:dyDescent="0.3">
      <c r="A48" s="10" t="s">
        <v>72</v>
      </c>
      <c r="B48" s="14" t="s">
        <v>655</v>
      </c>
    </row>
    <row r="49" spans="1:2" x14ac:dyDescent="0.3">
      <c r="A49" s="10" t="s">
        <v>73</v>
      </c>
      <c r="B49" s="14" t="s">
        <v>656</v>
      </c>
    </row>
    <row r="50" spans="1:2" x14ac:dyDescent="0.3">
      <c r="A50" s="10" t="s">
        <v>74</v>
      </c>
      <c r="B50" s="14" t="s">
        <v>657</v>
      </c>
    </row>
    <row r="51" spans="1:2" x14ac:dyDescent="0.3">
      <c r="A51" s="10" t="s">
        <v>75</v>
      </c>
      <c r="B51" s="14" t="s">
        <v>658</v>
      </c>
    </row>
    <row r="52" spans="1:2" x14ac:dyDescent="0.3">
      <c r="A52" s="10" t="s">
        <v>76</v>
      </c>
      <c r="B52" s="14" t="s">
        <v>659</v>
      </c>
    </row>
    <row r="53" spans="1:2" x14ac:dyDescent="0.3">
      <c r="A53" s="10" t="s">
        <v>77</v>
      </c>
      <c r="B53" s="14" t="s">
        <v>660</v>
      </c>
    </row>
    <row r="54" spans="1:2" x14ac:dyDescent="0.3">
      <c r="A54" s="10" t="s">
        <v>78</v>
      </c>
      <c r="B54" s="14" t="s">
        <v>661</v>
      </c>
    </row>
    <row r="55" spans="1:2" x14ac:dyDescent="0.3">
      <c r="A55" s="10" t="s">
        <v>79</v>
      </c>
      <c r="B55" s="14" t="s">
        <v>662</v>
      </c>
    </row>
    <row r="56" spans="1:2" x14ac:dyDescent="0.3">
      <c r="A56" s="10" t="s">
        <v>80</v>
      </c>
      <c r="B56" s="14" t="s">
        <v>663</v>
      </c>
    </row>
    <row r="57" spans="1:2" x14ac:dyDescent="0.3">
      <c r="A57" s="10" t="s">
        <v>81</v>
      </c>
      <c r="B57" s="14" t="s">
        <v>664</v>
      </c>
    </row>
    <row r="58" spans="1:2" x14ac:dyDescent="0.3">
      <c r="A58" s="10" t="s">
        <v>82</v>
      </c>
      <c r="B58" s="14" t="s">
        <v>665</v>
      </c>
    </row>
    <row r="59" spans="1:2" x14ac:dyDescent="0.3">
      <c r="A59" s="10" t="s">
        <v>83</v>
      </c>
      <c r="B59" s="14" t="s">
        <v>666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D5E72-177B-9848-AA81-36C69BBAEA68}">
  <dimension ref="A1:D508"/>
  <sheetViews>
    <sheetView workbookViewId="0">
      <selection activeCell="E12" sqref="E12"/>
    </sheetView>
  </sheetViews>
  <sheetFormatPr defaultColWidth="11.44140625" defaultRowHeight="14.4" x14ac:dyDescent="0.3"/>
  <cols>
    <col min="1" max="1" width="21.44140625" bestFit="1" customWidth="1"/>
  </cols>
  <sheetData>
    <row r="1" spans="1:4" x14ac:dyDescent="0.3">
      <c r="A1" s="101" t="s">
        <v>25</v>
      </c>
      <c r="B1" s="102" t="s">
        <v>667</v>
      </c>
      <c r="C1" s="102"/>
      <c r="D1" s="102"/>
    </row>
    <row r="2" spans="1:4" x14ac:dyDescent="0.3">
      <c r="A2" s="101"/>
      <c r="B2" s="37" t="s">
        <v>5</v>
      </c>
      <c r="C2" s="37" t="s">
        <v>6</v>
      </c>
      <c r="D2" s="37" t="s">
        <v>86</v>
      </c>
    </row>
    <row r="3" spans="1:4" x14ac:dyDescent="0.3">
      <c r="A3" s="37" t="s">
        <v>327</v>
      </c>
      <c r="B3" s="38">
        <v>0.65077390713734895</v>
      </c>
      <c r="C3" s="38">
        <v>0.56774382506510301</v>
      </c>
      <c r="D3" s="38">
        <v>0.50744597781948397</v>
      </c>
    </row>
    <row r="4" spans="1:4" x14ac:dyDescent="0.3">
      <c r="A4" s="37" t="s">
        <v>325</v>
      </c>
      <c r="B4" s="38">
        <v>0.54619788030776195</v>
      </c>
      <c r="C4" s="38">
        <v>0.50177516320425697</v>
      </c>
      <c r="D4" s="38">
        <v>0.48634368742231199</v>
      </c>
    </row>
    <row r="5" spans="1:4" x14ac:dyDescent="0.3">
      <c r="A5" s="37" t="s">
        <v>326</v>
      </c>
      <c r="B5" s="38">
        <v>0.55254061361019402</v>
      </c>
      <c r="C5" s="38">
        <v>0.35618546639917398</v>
      </c>
      <c r="D5" s="38">
        <v>0.31422272029807702</v>
      </c>
    </row>
    <row r="6" spans="1:4" x14ac:dyDescent="0.3">
      <c r="A6" s="37" t="s">
        <v>343</v>
      </c>
      <c r="B6" s="38">
        <v>0.80242019714259505</v>
      </c>
      <c r="C6" s="38">
        <v>0.56433760374074105</v>
      </c>
      <c r="D6" s="38">
        <v>7.7740291753467694E-2</v>
      </c>
    </row>
    <row r="7" spans="1:4" x14ac:dyDescent="0.3">
      <c r="A7" s="37" t="s">
        <v>603</v>
      </c>
      <c r="B7" s="38">
        <v>0.77126004453115904</v>
      </c>
      <c r="C7" s="38">
        <v>0.60894863598035598</v>
      </c>
      <c r="D7" s="38">
        <v>7.5650095895906197E-2</v>
      </c>
    </row>
    <row r="8" spans="1:4" x14ac:dyDescent="0.3">
      <c r="A8" s="37" t="s">
        <v>110</v>
      </c>
      <c r="B8" s="38">
        <v>0.59253057688796196</v>
      </c>
      <c r="C8" s="38">
        <v>0.18479260194634201</v>
      </c>
      <c r="D8" s="38">
        <v>0.136188417476307</v>
      </c>
    </row>
    <row r="9" spans="1:4" x14ac:dyDescent="0.3">
      <c r="A9" s="37" t="s">
        <v>101</v>
      </c>
      <c r="B9" s="38">
        <v>0.62960597665005102</v>
      </c>
      <c r="C9" s="38">
        <v>0.45753011572475</v>
      </c>
      <c r="D9" s="38">
        <v>0.29896191214990098</v>
      </c>
    </row>
    <row r="10" spans="1:4" x14ac:dyDescent="0.3">
      <c r="A10" s="37" t="s">
        <v>105</v>
      </c>
      <c r="B10" s="38">
        <v>0.64377502666389397</v>
      </c>
      <c r="C10" s="38">
        <v>0.47109555940743902</v>
      </c>
      <c r="D10" s="38">
        <v>0.46682483037642097</v>
      </c>
    </row>
    <row r="11" spans="1:4" x14ac:dyDescent="0.3">
      <c r="A11" s="37" t="s">
        <v>108</v>
      </c>
      <c r="B11" s="38">
        <v>0.81424401246105005</v>
      </c>
      <c r="C11" s="38">
        <v>0.63800238594021497</v>
      </c>
      <c r="D11" s="38">
        <v>0.111991393923419</v>
      </c>
    </row>
    <row r="12" spans="1:4" x14ac:dyDescent="0.3">
      <c r="A12" s="37" t="s">
        <v>113</v>
      </c>
      <c r="B12" s="38">
        <v>0.54540320857957703</v>
      </c>
      <c r="C12" s="38">
        <v>0.51932853506811105</v>
      </c>
      <c r="D12" s="38">
        <v>0.55357161851969805</v>
      </c>
    </row>
    <row r="13" spans="1:4" x14ac:dyDescent="0.3">
      <c r="A13" s="37" t="s">
        <v>102</v>
      </c>
      <c r="B13" s="38">
        <v>0.93669514526101605</v>
      </c>
      <c r="C13" s="38">
        <v>0.359898834028401</v>
      </c>
      <c r="D13" s="38">
        <v>0.330706681329833</v>
      </c>
    </row>
    <row r="14" spans="1:4" x14ac:dyDescent="0.3">
      <c r="A14" s="37" t="s">
        <v>103</v>
      </c>
      <c r="B14" s="38">
        <v>0.56393651387682797</v>
      </c>
      <c r="C14" s="38">
        <v>0.27569365748785302</v>
      </c>
      <c r="D14" s="38">
        <v>0.26345560430127701</v>
      </c>
    </row>
    <row r="15" spans="1:4" x14ac:dyDescent="0.3">
      <c r="A15" s="37" t="s">
        <v>104</v>
      </c>
      <c r="B15" s="38">
        <v>0.65758731130903503</v>
      </c>
      <c r="C15" s="38">
        <v>0.32757262755150102</v>
      </c>
      <c r="D15" s="38">
        <v>0.279328186355982</v>
      </c>
    </row>
    <row r="16" spans="1:4" x14ac:dyDescent="0.3">
      <c r="A16" s="37" t="s">
        <v>106</v>
      </c>
      <c r="B16" s="38">
        <v>0.75222004923996799</v>
      </c>
      <c r="C16" s="38">
        <v>0.43773352726397202</v>
      </c>
      <c r="D16" s="38">
        <v>0.48166532188332101</v>
      </c>
    </row>
    <row r="17" spans="1:4" x14ac:dyDescent="0.3">
      <c r="A17" s="37" t="s">
        <v>107</v>
      </c>
      <c r="B17" s="38">
        <v>0.77845622125307801</v>
      </c>
      <c r="C17" s="38">
        <v>0.446373380961821</v>
      </c>
      <c r="D17" s="38">
        <v>0.385388985479104</v>
      </c>
    </row>
    <row r="18" spans="1:4" x14ac:dyDescent="0.3">
      <c r="A18" s="37" t="s">
        <v>111</v>
      </c>
      <c r="B18" s="38">
        <v>0.92145695560632501</v>
      </c>
      <c r="C18" s="38">
        <v>0.74252832067427998</v>
      </c>
      <c r="D18" s="38">
        <v>0.72053929236007397</v>
      </c>
    </row>
    <row r="19" spans="1:4" x14ac:dyDescent="0.3">
      <c r="A19" s="37" t="s">
        <v>114</v>
      </c>
      <c r="B19" s="38">
        <v>0.77619362009896897</v>
      </c>
      <c r="C19" s="38">
        <v>0.69736443724371</v>
      </c>
      <c r="D19" s="38">
        <v>0.38300337136289397</v>
      </c>
    </row>
    <row r="20" spans="1:4" x14ac:dyDescent="0.3">
      <c r="A20" s="37" t="s">
        <v>115</v>
      </c>
      <c r="B20" s="38">
        <v>0.94405282785057099</v>
      </c>
      <c r="C20" s="38">
        <v>0.85036703285443305</v>
      </c>
      <c r="D20" s="38">
        <v>0.69498398514819404</v>
      </c>
    </row>
    <row r="21" spans="1:4" x14ac:dyDescent="0.3">
      <c r="A21" s="37" t="s">
        <v>118</v>
      </c>
      <c r="B21" s="38">
        <v>0.87453069708568298</v>
      </c>
      <c r="C21" s="38">
        <v>0.85060880244173698</v>
      </c>
      <c r="D21" s="38">
        <v>0.83694292605670695</v>
      </c>
    </row>
    <row r="22" spans="1:4" x14ac:dyDescent="0.3">
      <c r="A22" s="37" t="s">
        <v>112</v>
      </c>
      <c r="B22" s="38">
        <v>0.68921323356209796</v>
      </c>
      <c r="C22" s="38">
        <v>0.27306118652400502</v>
      </c>
      <c r="D22" s="38">
        <v>0.22483506040873999</v>
      </c>
    </row>
    <row r="23" spans="1:4" x14ac:dyDescent="0.3">
      <c r="A23" s="37" t="s">
        <v>117</v>
      </c>
      <c r="B23" s="38">
        <v>0.77980789300441</v>
      </c>
      <c r="C23" s="38">
        <v>0.385028036778371</v>
      </c>
      <c r="D23" s="38">
        <v>0.107972610794105</v>
      </c>
    </row>
    <row r="24" spans="1:4" x14ac:dyDescent="0.3">
      <c r="A24" s="37" t="s">
        <v>109</v>
      </c>
      <c r="B24" s="38">
        <v>0.83059990856284505</v>
      </c>
      <c r="C24" s="38">
        <v>0.37637317468389803</v>
      </c>
      <c r="D24" s="38">
        <v>0.27236281182393401</v>
      </c>
    </row>
    <row r="25" spans="1:4" x14ac:dyDescent="0.3">
      <c r="A25" s="37" t="s">
        <v>116</v>
      </c>
      <c r="B25" s="38">
        <v>0.69586904582980702</v>
      </c>
      <c r="C25" s="38">
        <v>0.25760417728771201</v>
      </c>
      <c r="D25" s="38">
        <v>0.15328324879070501</v>
      </c>
    </row>
    <row r="26" spans="1:4" x14ac:dyDescent="0.3">
      <c r="A26" s="37" t="s">
        <v>119</v>
      </c>
      <c r="B26" s="38">
        <v>0.93917149211460105</v>
      </c>
      <c r="C26" s="38">
        <v>0.98458293855038603</v>
      </c>
      <c r="D26" s="38">
        <v>1</v>
      </c>
    </row>
    <row r="27" spans="1:4" x14ac:dyDescent="0.3">
      <c r="A27" s="37" t="s">
        <v>120</v>
      </c>
      <c r="B27" s="38">
        <v>1</v>
      </c>
      <c r="C27" s="38">
        <v>1</v>
      </c>
      <c r="D27" s="38">
        <v>1</v>
      </c>
    </row>
    <row r="28" spans="1:4" x14ac:dyDescent="0.3">
      <c r="A28" s="37" t="s">
        <v>121</v>
      </c>
      <c r="B28" s="38">
        <v>1</v>
      </c>
      <c r="C28" s="38">
        <v>1</v>
      </c>
      <c r="D28" s="38">
        <v>1</v>
      </c>
    </row>
    <row r="29" spans="1:4" x14ac:dyDescent="0.3">
      <c r="A29" s="37" t="s">
        <v>146</v>
      </c>
      <c r="B29" s="38">
        <v>1</v>
      </c>
      <c r="C29" s="38">
        <v>1</v>
      </c>
      <c r="D29" s="38">
        <v>1</v>
      </c>
    </row>
    <row r="30" spans="1:4" x14ac:dyDescent="0.3">
      <c r="A30" s="37" t="s">
        <v>147</v>
      </c>
      <c r="B30" s="38">
        <v>1</v>
      </c>
      <c r="C30" s="38">
        <v>1</v>
      </c>
      <c r="D30" s="38">
        <v>1</v>
      </c>
    </row>
    <row r="31" spans="1:4" x14ac:dyDescent="0.3">
      <c r="A31" s="37" t="s">
        <v>122</v>
      </c>
      <c r="B31" s="38">
        <v>0.78324797865113005</v>
      </c>
      <c r="C31" s="38">
        <v>0.43820697120660301</v>
      </c>
      <c r="D31" s="38">
        <v>0.19227787987712</v>
      </c>
    </row>
    <row r="32" spans="1:4" x14ac:dyDescent="0.3">
      <c r="A32" s="37" t="s">
        <v>123</v>
      </c>
      <c r="B32" s="38">
        <v>0.95444578460323604</v>
      </c>
      <c r="C32" s="38">
        <v>1</v>
      </c>
      <c r="D32" s="38">
        <v>1</v>
      </c>
    </row>
    <row r="33" spans="1:4" x14ac:dyDescent="0.3">
      <c r="A33" s="37" t="s">
        <v>124</v>
      </c>
      <c r="B33" s="38">
        <v>1</v>
      </c>
      <c r="C33" s="38">
        <v>1</v>
      </c>
      <c r="D33" s="38">
        <v>1</v>
      </c>
    </row>
    <row r="34" spans="1:4" x14ac:dyDescent="0.3">
      <c r="A34" s="37" t="s">
        <v>125</v>
      </c>
      <c r="B34" s="38">
        <v>1</v>
      </c>
      <c r="C34" s="38">
        <v>1</v>
      </c>
      <c r="D34" s="38">
        <v>1</v>
      </c>
    </row>
    <row r="35" spans="1:4" x14ac:dyDescent="0.3">
      <c r="A35" s="37" t="s">
        <v>148</v>
      </c>
      <c r="B35" s="38">
        <v>1</v>
      </c>
      <c r="C35" s="38">
        <v>1</v>
      </c>
      <c r="D35" s="38">
        <v>1</v>
      </c>
    </row>
    <row r="36" spans="1:4" x14ac:dyDescent="0.3">
      <c r="A36" s="37" t="s">
        <v>149</v>
      </c>
      <c r="B36" s="38">
        <v>1</v>
      </c>
      <c r="C36" s="38">
        <v>1</v>
      </c>
      <c r="D36" s="38">
        <v>1</v>
      </c>
    </row>
    <row r="37" spans="1:4" x14ac:dyDescent="0.3">
      <c r="A37" s="37" t="s">
        <v>126</v>
      </c>
      <c r="B37" s="38">
        <v>0.85942245019046704</v>
      </c>
      <c r="C37" s="38">
        <v>0.84531032735840095</v>
      </c>
      <c r="D37" s="38">
        <v>0.78398446507100905</v>
      </c>
    </row>
    <row r="38" spans="1:4" x14ac:dyDescent="0.3">
      <c r="A38" s="37" t="s">
        <v>127</v>
      </c>
      <c r="B38" s="38">
        <v>1</v>
      </c>
      <c r="C38" s="38">
        <v>1</v>
      </c>
      <c r="D38" s="38">
        <v>1</v>
      </c>
    </row>
    <row r="39" spans="1:4" x14ac:dyDescent="0.3">
      <c r="A39" s="37" t="s">
        <v>128</v>
      </c>
      <c r="B39" s="38">
        <v>0.96361858851350402</v>
      </c>
      <c r="C39" s="38">
        <v>1</v>
      </c>
      <c r="D39" s="38">
        <v>1</v>
      </c>
    </row>
    <row r="40" spans="1:4" x14ac:dyDescent="0.3">
      <c r="A40" s="37" t="s">
        <v>129</v>
      </c>
      <c r="B40" s="38">
        <v>1</v>
      </c>
      <c r="C40" s="38">
        <v>1</v>
      </c>
      <c r="D40" s="38">
        <v>1</v>
      </c>
    </row>
    <row r="41" spans="1:4" x14ac:dyDescent="0.3">
      <c r="A41" s="37" t="s">
        <v>130</v>
      </c>
      <c r="B41" s="38">
        <v>1</v>
      </c>
      <c r="C41" s="38">
        <v>1</v>
      </c>
      <c r="D41" s="38">
        <v>1</v>
      </c>
    </row>
    <row r="42" spans="1:4" x14ac:dyDescent="0.3">
      <c r="A42" s="37" t="s">
        <v>131</v>
      </c>
      <c r="B42" s="38">
        <v>0.80719008922098801</v>
      </c>
      <c r="C42" s="38">
        <v>0.82241270643906605</v>
      </c>
      <c r="D42" s="38">
        <v>0.781331205792544</v>
      </c>
    </row>
    <row r="43" spans="1:4" x14ac:dyDescent="0.3">
      <c r="A43" s="37" t="s">
        <v>132</v>
      </c>
      <c r="B43" s="38">
        <v>0.91524664315707305</v>
      </c>
      <c r="C43" s="38">
        <v>1</v>
      </c>
      <c r="D43" s="38">
        <v>1</v>
      </c>
    </row>
    <row r="44" spans="1:4" x14ac:dyDescent="0.3">
      <c r="A44" s="37" t="s">
        <v>133</v>
      </c>
      <c r="B44" s="38">
        <v>0.91963088552199301</v>
      </c>
      <c r="C44" s="38">
        <v>0.81898273491417894</v>
      </c>
      <c r="D44" s="38">
        <v>0.36230085816208102</v>
      </c>
    </row>
    <row r="45" spans="1:4" x14ac:dyDescent="0.3">
      <c r="A45" s="37" t="s">
        <v>134</v>
      </c>
      <c r="B45" s="38">
        <v>1</v>
      </c>
      <c r="C45" s="38">
        <v>1</v>
      </c>
      <c r="D45" s="38">
        <v>1</v>
      </c>
    </row>
    <row r="46" spans="1:4" x14ac:dyDescent="0.3">
      <c r="A46" s="37" t="s">
        <v>135</v>
      </c>
      <c r="B46" s="38">
        <v>1</v>
      </c>
      <c r="C46" s="38">
        <v>1</v>
      </c>
      <c r="D46" s="38">
        <v>1</v>
      </c>
    </row>
    <row r="47" spans="1:4" x14ac:dyDescent="0.3">
      <c r="A47" s="37" t="s">
        <v>145</v>
      </c>
      <c r="B47" s="38">
        <v>1</v>
      </c>
      <c r="C47" s="38">
        <v>1</v>
      </c>
      <c r="D47" s="38">
        <v>1</v>
      </c>
    </row>
    <row r="48" spans="1:4" x14ac:dyDescent="0.3">
      <c r="A48" s="37" t="s">
        <v>136</v>
      </c>
      <c r="B48" s="38">
        <v>0.65900544649054205</v>
      </c>
      <c r="C48" s="38">
        <v>0.345073279809397</v>
      </c>
      <c r="D48" s="38">
        <v>0.18366822034157801</v>
      </c>
    </row>
    <row r="49" spans="1:4" x14ac:dyDescent="0.3">
      <c r="A49" s="37" t="s">
        <v>137</v>
      </c>
      <c r="B49" s="38">
        <v>0.82734940586297201</v>
      </c>
      <c r="C49" s="38">
        <v>0.66917656153756</v>
      </c>
      <c r="D49" s="38">
        <v>0.40668688398849001</v>
      </c>
    </row>
    <row r="50" spans="1:4" x14ac:dyDescent="0.3">
      <c r="A50" s="37" t="s">
        <v>138</v>
      </c>
      <c r="B50" s="38">
        <v>0.84244124166531598</v>
      </c>
      <c r="C50" s="38">
        <v>0.71885068964944898</v>
      </c>
      <c r="D50" s="38">
        <v>0.48690008117140499</v>
      </c>
    </row>
    <row r="51" spans="1:4" x14ac:dyDescent="0.3">
      <c r="A51" s="37" t="s">
        <v>139</v>
      </c>
      <c r="B51" s="38">
        <v>0.85607904164273596</v>
      </c>
      <c r="C51" s="38">
        <v>0.68397838945063005</v>
      </c>
      <c r="D51" s="38">
        <v>0.38636176706699799</v>
      </c>
    </row>
    <row r="52" spans="1:4" x14ac:dyDescent="0.3">
      <c r="A52" s="37" t="s">
        <v>140</v>
      </c>
      <c r="B52" s="38">
        <v>0.78475920753162398</v>
      </c>
      <c r="C52" s="38">
        <v>0.68579749158930803</v>
      </c>
      <c r="D52" s="38">
        <v>0.44892344661605299</v>
      </c>
    </row>
    <row r="53" spans="1:4" x14ac:dyDescent="0.3">
      <c r="A53" s="37" t="s">
        <v>141</v>
      </c>
      <c r="B53" s="38">
        <v>0.71625986623960802</v>
      </c>
      <c r="C53" s="38">
        <v>0.61617214961506395</v>
      </c>
      <c r="D53" s="38">
        <v>0.41995656381332302</v>
      </c>
    </row>
    <row r="54" spans="1:4" x14ac:dyDescent="0.3">
      <c r="A54" s="37" t="s">
        <v>142</v>
      </c>
      <c r="B54" s="38">
        <v>0.76240807156425205</v>
      </c>
      <c r="C54" s="38">
        <v>0.81464817364351305</v>
      </c>
      <c r="D54" s="38">
        <v>0.22434042277851299</v>
      </c>
    </row>
    <row r="55" spans="1:4" x14ac:dyDescent="0.3">
      <c r="A55" s="37" t="s">
        <v>143</v>
      </c>
      <c r="B55" s="38">
        <v>0.74042463165490402</v>
      </c>
      <c r="C55" s="38">
        <v>0.77450704865105202</v>
      </c>
      <c r="D55" s="38">
        <v>0.160428224811687</v>
      </c>
    </row>
    <row r="56" spans="1:4" x14ac:dyDescent="0.3">
      <c r="A56" s="37" t="s">
        <v>144</v>
      </c>
      <c r="B56" s="38">
        <v>0.79879218084616099</v>
      </c>
      <c r="C56" s="38">
        <v>0.57344681240520601</v>
      </c>
      <c r="D56" s="38">
        <v>0.16343943283315701</v>
      </c>
    </row>
    <row r="57" spans="1:4" x14ac:dyDescent="0.3">
      <c r="A57" s="37" t="s">
        <v>150</v>
      </c>
      <c r="B57" s="38">
        <v>0.95430808717322901</v>
      </c>
      <c r="C57" s="38">
        <v>0.680077425704679</v>
      </c>
      <c r="D57" s="38">
        <v>0.36840217807931502</v>
      </c>
    </row>
    <row r="58" spans="1:4" x14ac:dyDescent="0.3">
      <c r="A58" s="37" t="s">
        <v>151</v>
      </c>
      <c r="B58" s="38">
        <v>0.72024181720779001</v>
      </c>
      <c r="C58" s="38">
        <v>0.58401365315025699</v>
      </c>
      <c r="D58" s="38">
        <v>0.382536790845591</v>
      </c>
    </row>
    <row r="59" spans="1:4" x14ac:dyDescent="0.3">
      <c r="A59" s="37" t="s">
        <v>153</v>
      </c>
      <c r="B59" s="38">
        <v>0.39173044121943501</v>
      </c>
      <c r="C59" s="38">
        <v>0.61816820686437302</v>
      </c>
      <c r="D59" s="38">
        <v>0.40668265477996302</v>
      </c>
    </row>
    <row r="60" spans="1:4" x14ac:dyDescent="0.3">
      <c r="A60" s="37" t="s">
        <v>154</v>
      </c>
      <c r="B60" s="38">
        <v>0.81970656444567003</v>
      </c>
      <c r="C60" s="38">
        <v>0.70940959142589599</v>
      </c>
      <c r="D60" s="38">
        <v>0.443414033981684</v>
      </c>
    </row>
    <row r="61" spans="1:4" x14ac:dyDescent="0.3">
      <c r="A61" s="37" t="s">
        <v>175</v>
      </c>
      <c r="B61" s="38">
        <v>1</v>
      </c>
      <c r="C61" s="38">
        <v>1</v>
      </c>
      <c r="D61" s="38">
        <v>1</v>
      </c>
    </row>
    <row r="62" spans="1:4" x14ac:dyDescent="0.3">
      <c r="A62" s="37" t="s">
        <v>178</v>
      </c>
      <c r="B62" s="38">
        <v>1</v>
      </c>
      <c r="C62" s="38">
        <v>1</v>
      </c>
      <c r="D62" s="38">
        <v>1</v>
      </c>
    </row>
    <row r="63" spans="1:4" x14ac:dyDescent="0.3">
      <c r="A63" s="37" t="s">
        <v>176</v>
      </c>
      <c r="B63" s="38">
        <v>1</v>
      </c>
      <c r="C63" s="38">
        <v>1</v>
      </c>
      <c r="D63" s="38">
        <v>1</v>
      </c>
    </row>
    <row r="64" spans="1:4" x14ac:dyDescent="0.3">
      <c r="A64" s="37" t="s">
        <v>179</v>
      </c>
      <c r="B64" s="38">
        <v>0.79964057836583202</v>
      </c>
      <c r="C64" s="38">
        <v>0.93054001830487698</v>
      </c>
      <c r="D64" s="38">
        <v>1</v>
      </c>
    </row>
    <row r="65" spans="1:4" x14ac:dyDescent="0.3">
      <c r="A65" s="37" t="s">
        <v>156</v>
      </c>
      <c r="B65" s="38">
        <v>0</v>
      </c>
      <c r="C65" s="38">
        <v>0</v>
      </c>
      <c r="D65" s="38">
        <v>0</v>
      </c>
    </row>
    <row r="66" spans="1:4" x14ac:dyDescent="0.3">
      <c r="A66" s="37" t="s">
        <v>158</v>
      </c>
      <c r="B66" s="38">
        <v>1</v>
      </c>
      <c r="C66" s="38">
        <v>1</v>
      </c>
      <c r="D66" s="38">
        <v>1</v>
      </c>
    </row>
    <row r="67" spans="1:4" x14ac:dyDescent="0.3">
      <c r="A67" s="37" t="s">
        <v>177</v>
      </c>
      <c r="B67" s="38">
        <v>1</v>
      </c>
      <c r="C67" s="38">
        <v>1</v>
      </c>
      <c r="D67" s="38">
        <v>1</v>
      </c>
    </row>
    <row r="68" spans="1:4" x14ac:dyDescent="0.3">
      <c r="A68" s="37" t="s">
        <v>152</v>
      </c>
      <c r="B68" s="38">
        <v>0.46024652293053597</v>
      </c>
      <c r="C68" s="38">
        <v>0.54503585681565303</v>
      </c>
      <c r="D68" s="38">
        <v>0.38451616484913398</v>
      </c>
    </row>
    <row r="69" spans="1:4" x14ac:dyDescent="0.3">
      <c r="A69" s="37" t="s">
        <v>157</v>
      </c>
      <c r="B69" s="38">
        <v>0.53867588170172798</v>
      </c>
      <c r="C69" s="38">
        <v>0.54284426695991805</v>
      </c>
      <c r="D69" s="38">
        <v>0.31525497518786399</v>
      </c>
    </row>
    <row r="70" spans="1:4" x14ac:dyDescent="0.3">
      <c r="A70" s="37" t="s">
        <v>155</v>
      </c>
      <c r="B70" s="38">
        <v>0.54115985872951</v>
      </c>
      <c r="C70" s="38">
        <v>0.36935010771209897</v>
      </c>
      <c r="D70" s="38">
        <v>0.22368133409347901</v>
      </c>
    </row>
    <row r="71" spans="1:4" x14ac:dyDescent="0.3">
      <c r="A71" s="37" t="s">
        <v>159</v>
      </c>
      <c r="B71" s="38">
        <v>0.62804839674306401</v>
      </c>
      <c r="C71" s="38">
        <v>0.40011696349717202</v>
      </c>
      <c r="D71" s="38">
        <v>0.21286081836922699</v>
      </c>
    </row>
    <row r="72" spans="1:4" x14ac:dyDescent="0.3">
      <c r="A72" s="37" t="s">
        <v>161</v>
      </c>
      <c r="B72" s="38">
        <v>0.13944803560399199</v>
      </c>
      <c r="C72" s="38">
        <v>0.15223070282296799</v>
      </c>
      <c r="D72" s="38">
        <v>2.6048571428916802E-3</v>
      </c>
    </row>
    <row r="73" spans="1:4" x14ac:dyDescent="0.3">
      <c r="A73" s="37" t="s">
        <v>173</v>
      </c>
      <c r="B73" s="38">
        <v>1</v>
      </c>
      <c r="C73" s="38">
        <v>1</v>
      </c>
      <c r="D73" s="38">
        <v>1</v>
      </c>
    </row>
    <row r="74" spans="1:4" x14ac:dyDescent="0.3">
      <c r="A74" s="37" t="s">
        <v>171</v>
      </c>
      <c r="B74" s="38">
        <v>1</v>
      </c>
      <c r="C74" s="38">
        <v>1</v>
      </c>
      <c r="D74" s="38">
        <v>1</v>
      </c>
    </row>
    <row r="75" spans="1:4" x14ac:dyDescent="0.3">
      <c r="A75" s="37" t="s">
        <v>172</v>
      </c>
      <c r="B75" s="38">
        <v>1</v>
      </c>
      <c r="C75" s="38">
        <v>1</v>
      </c>
      <c r="D75" s="38">
        <v>1</v>
      </c>
    </row>
    <row r="76" spans="1:4" x14ac:dyDescent="0.3">
      <c r="A76" s="37" t="s">
        <v>168</v>
      </c>
      <c r="B76" s="38">
        <v>0.27578785977211401</v>
      </c>
      <c r="C76" s="38">
        <v>0.49017263398745398</v>
      </c>
      <c r="D76" s="38">
        <v>0.34378411647643198</v>
      </c>
    </row>
    <row r="77" spans="1:4" x14ac:dyDescent="0.3">
      <c r="A77" s="37" t="s">
        <v>169</v>
      </c>
      <c r="B77" s="38">
        <v>0.91160589005297898</v>
      </c>
      <c r="C77" s="38">
        <v>0.80385758743473701</v>
      </c>
      <c r="D77" s="38">
        <v>0.47982090766498797</v>
      </c>
    </row>
    <row r="78" spans="1:4" x14ac:dyDescent="0.3">
      <c r="A78" s="37" t="s">
        <v>170</v>
      </c>
      <c r="B78" s="38">
        <v>1</v>
      </c>
      <c r="C78" s="38">
        <v>1</v>
      </c>
      <c r="D78" s="38">
        <v>1</v>
      </c>
    </row>
    <row r="79" spans="1:4" x14ac:dyDescent="0.3">
      <c r="A79" s="37" t="s">
        <v>174</v>
      </c>
      <c r="B79" s="38">
        <v>1</v>
      </c>
      <c r="C79" s="38">
        <v>1</v>
      </c>
      <c r="D79" s="38">
        <v>1</v>
      </c>
    </row>
    <row r="80" spans="1:4" x14ac:dyDescent="0.3">
      <c r="A80" s="37" t="s">
        <v>163</v>
      </c>
      <c r="B80" s="38">
        <v>0.31261731346938199</v>
      </c>
      <c r="C80" s="38">
        <v>0.37521942634494099</v>
      </c>
      <c r="D80" s="38">
        <v>6.4472196603606494E-2</v>
      </c>
    </row>
    <row r="81" spans="1:4" x14ac:dyDescent="0.3">
      <c r="A81" s="37" t="s">
        <v>166</v>
      </c>
      <c r="B81" s="38">
        <v>0.69631887545900994</v>
      </c>
      <c r="C81" s="38">
        <v>0.50544695778165905</v>
      </c>
      <c r="D81" s="38">
        <v>0.35081525584117701</v>
      </c>
    </row>
    <row r="82" spans="1:4" x14ac:dyDescent="0.3">
      <c r="A82" s="37" t="s">
        <v>167</v>
      </c>
      <c r="B82" s="38">
        <v>0.31122983187269798</v>
      </c>
      <c r="C82" s="38">
        <v>0.36727616446834499</v>
      </c>
      <c r="D82" s="38">
        <v>5.6548652176361403E-2</v>
      </c>
    </row>
    <row r="83" spans="1:4" x14ac:dyDescent="0.3">
      <c r="A83" s="37" t="s">
        <v>160</v>
      </c>
      <c r="B83" s="38">
        <v>0.39200294067615499</v>
      </c>
      <c r="C83" s="38">
        <v>0.342071012587991</v>
      </c>
      <c r="D83" s="38">
        <v>6.44055934479415E-2</v>
      </c>
    </row>
    <row r="84" spans="1:4" x14ac:dyDescent="0.3">
      <c r="A84" s="37" t="s">
        <v>162</v>
      </c>
      <c r="B84" s="38">
        <v>0.40907477494665001</v>
      </c>
      <c r="C84" s="38">
        <v>0.41477333181506998</v>
      </c>
      <c r="D84" s="38">
        <v>7.2155499133981393E-2</v>
      </c>
    </row>
    <row r="85" spans="1:4" x14ac:dyDescent="0.3">
      <c r="A85" s="37" t="s">
        <v>164</v>
      </c>
      <c r="B85" s="38">
        <v>0.43907441098177102</v>
      </c>
      <c r="C85" s="38">
        <v>0.39095964588077597</v>
      </c>
      <c r="D85" s="38">
        <v>5.6905323825792498E-2</v>
      </c>
    </row>
    <row r="86" spans="1:4" x14ac:dyDescent="0.3">
      <c r="A86" s="37" t="s">
        <v>165</v>
      </c>
      <c r="B86" s="38">
        <v>0.81318630315448504</v>
      </c>
      <c r="C86" s="38">
        <v>0.59315448627891698</v>
      </c>
      <c r="D86" s="38">
        <v>0.21613146606280201</v>
      </c>
    </row>
    <row r="87" spans="1:4" x14ac:dyDescent="0.3">
      <c r="A87" s="37" t="s">
        <v>195</v>
      </c>
      <c r="B87" s="38">
        <v>0.90394201338411095</v>
      </c>
      <c r="C87" s="38">
        <v>1</v>
      </c>
      <c r="D87" s="38">
        <v>1</v>
      </c>
    </row>
    <row r="88" spans="1:4" x14ac:dyDescent="0.3">
      <c r="A88" s="37" t="s">
        <v>196</v>
      </c>
      <c r="B88" s="38">
        <v>1</v>
      </c>
      <c r="C88" s="38">
        <v>1</v>
      </c>
      <c r="D88" s="38">
        <v>1</v>
      </c>
    </row>
    <row r="89" spans="1:4" x14ac:dyDescent="0.3">
      <c r="A89" s="37" t="s">
        <v>197</v>
      </c>
      <c r="B89" s="38">
        <v>1</v>
      </c>
      <c r="C89" s="38">
        <v>1</v>
      </c>
      <c r="D89" s="38">
        <v>1</v>
      </c>
    </row>
    <row r="90" spans="1:4" x14ac:dyDescent="0.3">
      <c r="A90" s="37" t="s">
        <v>198</v>
      </c>
      <c r="B90" s="38">
        <v>1</v>
      </c>
      <c r="C90" s="38">
        <v>1</v>
      </c>
      <c r="D90" s="38">
        <v>1</v>
      </c>
    </row>
    <row r="91" spans="1:4" x14ac:dyDescent="0.3">
      <c r="A91" s="37" t="s">
        <v>207</v>
      </c>
      <c r="B91" s="38">
        <v>1</v>
      </c>
      <c r="C91" s="38">
        <v>1</v>
      </c>
      <c r="D91" s="38">
        <v>1</v>
      </c>
    </row>
    <row r="92" spans="1:4" x14ac:dyDescent="0.3">
      <c r="A92" s="37" t="s">
        <v>199</v>
      </c>
      <c r="B92" s="38">
        <v>1</v>
      </c>
      <c r="C92" s="38">
        <v>1</v>
      </c>
      <c r="D92" s="38">
        <v>1</v>
      </c>
    </row>
    <row r="93" spans="1:4" x14ac:dyDescent="0.3">
      <c r="A93" s="37" t="s">
        <v>204</v>
      </c>
      <c r="B93" s="38">
        <v>0.82441735938070004</v>
      </c>
      <c r="C93" s="38">
        <v>0.92928768090853997</v>
      </c>
      <c r="D93" s="38">
        <v>1</v>
      </c>
    </row>
    <row r="94" spans="1:4" x14ac:dyDescent="0.3">
      <c r="A94" s="37" t="s">
        <v>189</v>
      </c>
      <c r="B94" s="38">
        <v>0.75944361695145202</v>
      </c>
      <c r="C94" s="38">
        <v>0.51231891172596999</v>
      </c>
      <c r="D94" s="38">
        <v>0.30584812821751001</v>
      </c>
    </row>
    <row r="95" spans="1:4" x14ac:dyDescent="0.3">
      <c r="A95" s="37" t="s">
        <v>190</v>
      </c>
      <c r="B95" s="38">
        <v>0.87146078163103902</v>
      </c>
      <c r="C95" s="38">
        <v>0.72738265350086395</v>
      </c>
      <c r="D95" s="38">
        <v>0.30634363210875298</v>
      </c>
    </row>
    <row r="96" spans="1:4" x14ac:dyDescent="0.3">
      <c r="A96" s="37" t="s">
        <v>191</v>
      </c>
      <c r="B96" s="38">
        <v>0.79806863991556798</v>
      </c>
      <c r="C96" s="38">
        <v>0.52281943968342104</v>
      </c>
      <c r="D96" s="38">
        <v>0.37480556107378998</v>
      </c>
    </row>
    <row r="97" spans="1:4" x14ac:dyDescent="0.3">
      <c r="A97" s="37" t="s">
        <v>192</v>
      </c>
      <c r="B97" s="38">
        <v>1</v>
      </c>
      <c r="C97" s="38">
        <v>1</v>
      </c>
      <c r="D97" s="38">
        <v>1</v>
      </c>
    </row>
    <row r="98" spans="1:4" x14ac:dyDescent="0.3">
      <c r="A98" s="37" t="s">
        <v>193</v>
      </c>
      <c r="B98" s="38">
        <v>1</v>
      </c>
      <c r="C98" s="38">
        <v>1</v>
      </c>
      <c r="D98" s="38">
        <v>1</v>
      </c>
    </row>
    <row r="99" spans="1:4" x14ac:dyDescent="0.3">
      <c r="A99" s="37" t="s">
        <v>194</v>
      </c>
      <c r="B99" s="38">
        <v>1</v>
      </c>
      <c r="C99" s="38">
        <v>1</v>
      </c>
      <c r="D99" s="38">
        <v>1</v>
      </c>
    </row>
    <row r="100" spans="1:4" x14ac:dyDescent="0.3">
      <c r="A100" s="37" t="s">
        <v>205</v>
      </c>
      <c r="B100" s="38">
        <v>1</v>
      </c>
      <c r="C100" s="38">
        <v>1</v>
      </c>
      <c r="D100" s="38">
        <v>1</v>
      </c>
    </row>
    <row r="101" spans="1:4" x14ac:dyDescent="0.3">
      <c r="A101" s="37" t="s">
        <v>206</v>
      </c>
      <c r="B101" s="38">
        <v>0.80445335407753005</v>
      </c>
      <c r="C101" s="38">
        <v>0.61067783921132501</v>
      </c>
      <c r="D101" s="38">
        <v>0.366743700190161</v>
      </c>
    </row>
    <row r="102" spans="1:4" x14ac:dyDescent="0.3">
      <c r="A102" s="37" t="s">
        <v>200</v>
      </c>
      <c r="B102" s="38">
        <v>0.84236862363349196</v>
      </c>
      <c r="C102" s="38">
        <v>0.70221878553802197</v>
      </c>
      <c r="D102" s="38">
        <v>0.427964357181632</v>
      </c>
    </row>
    <row r="103" spans="1:4" x14ac:dyDescent="0.3">
      <c r="A103" s="37" t="s">
        <v>201</v>
      </c>
      <c r="B103" s="38">
        <v>0.784279528446301</v>
      </c>
      <c r="C103" s="38">
        <v>0.66998094440226996</v>
      </c>
      <c r="D103" s="38">
        <v>0.426195071461139</v>
      </c>
    </row>
    <row r="104" spans="1:4" x14ac:dyDescent="0.3">
      <c r="A104" s="37" t="s">
        <v>202</v>
      </c>
      <c r="B104" s="38">
        <v>0.79422508098465505</v>
      </c>
      <c r="C104" s="38">
        <v>0.62813071834958101</v>
      </c>
      <c r="D104" s="38">
        <v>0.37355183822916999</v>
      </c>
    </row>
    <row r="105" spans="1:4" x14ac:dyDescent="0.3">
      <c r="A105" s="37" t="s">
        <v>203</v>
      </c>
      <c r="B105" s="38">
        <v>0.88303390865422204</v>
      </c>
      <c r="C105" s="38">
        <v>0.80241311612302402</v>
      </c>
      <c r="D105" s="38">
        <v>0.35865355457618497</v>
      </c>
    </row>
    <row r="106" spans="1:4" x14ac:dyDescent="0.3">
      <c r="A106" s="37" t="s">
        <v>209</v>
      </c>
      <c r="B106" s="38">
        <v>0.89701355676997996</v>
      </c>
      <c r="C106" s="38">
        <v>0.77690847046577705</v>
      </c>
      <c r="D106" s="38">
        <v>0.17819407745614199</v>
      </c>
    </row>
    <row r="107" spans="1:4" x14ac:dyDescent="0.3">
      <c r="A107" s="37" t="s">
        <v>208</v>
      </c>
      <c r="B107" s="38">
        <v>0.46947977295678101</v>
      </c>
      <c r="C107" s="38">
        <v>0.80403178110054696</v>
      </c>
      <c r="D107" s="38">
        <v>8.2991431728758197E-2</v>
      </c>
    </row>
    <row r="108" spans="1:4" x14ac:dyDescent="0.3">
      <c r="A108" s="37" t="s">
        <v>210</v>
      </c>
      <c r="B108" s="38">
        <v>0.83351602934829605</v>
      </c>
      <c r="C108" s="38">
        <v>0.78190791791586101</v>
      </c>
      <c r="D108" s="38">
        <v>0.21756816509787599</v>
      </c>
    </row>
    <row r="109" spans="1:4" x14ac:dyDescent="0.3">
      <c r="A109" s="37" t="s">
        <v>216</v>
      </c>
      <c r="B109" s="38">
        <v>0.91706986919800504</v>
      </c>
      <c r="C109" s="38">
        <v>0.87580123708972002</v>
      </c>
      <c r="D109" s="38">
        <v>0.35709859746258499</v>
      </c>
    </row>
    <row r="110" spans="1:4" x14ac:dyDescent="0.3">
      <c r="A110" s="37" t="s">
        <v>217</v>
      </c>
      <c r="B110" s="38">
        <v>0.84564216300599304</v>
      </c>
      <c r="C110" s="38">
        <v>0.75958159973570605</v>
      </c>
      <c r="D110" s="38">
        <v>0.31139565792012902</v>
      </c>
    </row>
    <row r="111" spans="1:4" x14ac:dyDescent="0.3">
      <c r="A111" s="37" t="s">
        <v>218</v>
      </c>
      <c r="B111" s="38">
        <v>0.90247485818932105</v>
      </c>
      <c r="C111" s="38">
        <v>0.74199627695340098</v>
      </c>
      <c r="D111" s="38">
        <v>0.15039290262635899</v>
      </c>
    </row>
    <row r="112" spans="1:4" x14ac:dyDescent="0.3">
      <c r="A112" s="37" t="s">
        <v>221</v>
      </c>
      <c r="B112" s="38">
        <v>0.824501222196245</v>
      </c>
      <c r="C112" s="38">
        <v>0.67717923441420502</v>
      </c>
      <c r="D112" s="38">
        <v>0.14849625970240801</v>
      </c>
    </row>
    <row r="113" spans="1:4" x14ac:dyDescent="0.3">
      <c r="A113" s="37" t="s">
        <v>211</v>
      </c>
      <c r="B113" s="38">
        <v>0.42949460025354802</v>
      </c>
      <c r="C113" s="38">
        <v>0.64787319839305502</v>
      </c>
      <c r="D113" s="38">
        <v>0.107367498644479</v>
      </c>
    </row>
    <row r="114" spans="1:4" x14ac:dyDescent="0.3">
      <c r="A114" s="37" t="s">
        <v>212</v>
      </c>
      <c r="B114" s="38">
        <v>0.48200802456067698</v>
      </c>
      <c r="C114" s="38">
        <v>0.79218755371293803</v>
      </c>
      <c r="D114" s="38">
        <v>0.15006500695813099</v>
      </c>
    </row>
    <row r="115" spans="1:4" x14ac:dyDescent="0.3">
      <c r="A115" s="37" t="s">
        <v>213</v>
      </c>
      <c r="B115" s="38">
        <v>0.90687843747890995</v>
      </c>
      <c r="C115" s="38">
        <v>0.79544051269948601</v>
      </c>
      <c r="D115" s="38">
        <v>0.290411906299886</v>
      </c>
    </row>
    <row r="116" spans="1:4" x14ac:dyDescent="0.3">
      <c r="A116" s="37" t="s">
        <v>214</v>
      </c>
      <c r="B116" s="38">
        <v>0.87656449462657104</v>
      </c>
      <c r="C116" s="38">
        <v>0.73033473804034799</v>
      </c>
      <c r="D116" s="38">
        <v>0.175366694296263</v>
      </c>
    </row>
    <row r="117" spans="1:4" x14ac:dyDescent="0.3">
      <c r="A117" s="37" t="s">
        <v>215</v>
      </c>
      <c r="B117" s="38">
        <v>0.91552693194642998</v>
      </c>
      <c r="C117" s="38">
        <v>0.76378747908314304</v>
      </c>
      <c r="D117" s="38">
        <v>0.237245568420303</v>
      </c>
    </row>
    <row r="118" spans="1:4" x14ac:dyDescent="0.3">
      <c r="A118" s="37" t="s">
        <v>219</v>
      </c>
      <c r="B118" s="38">
        <v>0.90561013515127298</v>
      </c>
      <c r="C118" s="38">
        <v>0.79055419676607896</v>
      </c>
      <c r="D118" s="38">
        <v>0.22496236662301</v>
      </c>
    </row>
    <row r="119" spans="1:4" x14ac:dyDescent="0.3">
      <c r="A119" s="37" t="s">
        <v>220</v>
      </c>
      <c r="B119" s="38">
        <v>1</v>
      </c>
      <c r="C119" s="38">
        <v>1</v>
      </c>
      <c r="D119" s="38">
        <v>1</v>
      </c>
    </row>
    <row r="120" spans="1:4" x14ac:dyDescent="0.3">
      <c r="A120" s="37" t="s">
        <v>224</v>
      </c>
      <c r="B120" s="38">
        <v>0.73485867785161296</v>
      </c>
      <c r="C120" s="38">
        <v>0.61064997317008796</v>
      </c>
      <c r="D120" s="38">
        <v>0.61179761899592</v>
      </c>
    </row>
    <row r="121" spans="1:4" x14ac:dyDescent="0.3">
      <c r="A121" s="37" t="s">
        <v>226</v>
      </c>
      <c r="B121" s="38">
        <v>0.74403257855471105</v>
      </c>
      <c r="C121" s="38">
        <v>0.66018144370072196</v>
      </c>
      <c r="D121" s="38">
        <v>0.63961141048944703</v>
      </c>
    </row>
    <row r="122" spans="1:4" x14ac:dyDescent="0.3">
      <c r="A122" s="37" t="s">
        <v>604</v>
      </c>
      <c r="B122" s="38">
        <v>0.54975439224030798</v>
      </c>
      <c r="C122" s="38">
        <v>0.282929969941493</v>
      </c>
      <c r="D122" s="38">
        <v>0.22259857101111799</v>
      </c>
    </row>
    <row r="123" spans="1:4" x14ac:dyDescent="0.3">
      <c r="A123" s="37" t="s">
        <v>222</v>
      </c>
      <c r="B123" s="38">
        <v>0.74172175600891299</v>
      </c>
      <c r="C123" s="38">
        <v>0.70487210639276099</v>
      </c>
      <c r="D123" s="38">
        <v>0.515384237248387</v>
      </c>
    </row>
    <row r="124" spans="1:4" x14ac:dyDescent="0.3">
      <c r="A124" s="37" t="s">
        <v>225</v>
      </c>
      <c r="B124" s="38">
        <v>0.85908568816798103</v>
      </c>
      <c r="C124" s="38">
        <v>0.85093332528402299</v>
      </c>
      <c r="D124" s="38">
        <v>1</v>
      </c>
    </row>
    <row r="125" spans="1:4" x14ac:dyDescent="0.3">
      <c r="A125" s="37" t="s">
        <v>223</v>
      </c>
      <c r="B125" s="38">
        <v>0.65875045741962401</v>
      </c>
      <c r="C125" s="38">
        <v>0.61386665940257101</v>
      </c>
      <c r="D125" s="38">
        <v>0.46501480069453899</v>
      </c>
    </row>
    <row r="126" spans="1:4" x14ac:dyDescent="0.3">
      <c r="A126" s="37" t="s">
        <v>228</v>
      </c>
      <c r="B126" s="38">
        <v>0.179309174406352</v>
      </c>
      <c r="C126" s="38">
        <v>0.44917279175594998</v>
      </c>
      <c r="D126" s="38">
        <v>0.132001778348144</v>
      </c>
    </row>
    <row r="127" spans="1:4" x14ac:dyDescent="0.3">
      <c r="A127" s="37" t="s">
        <v>227</v>
      </c>
      <c r="B127" s="38">
        <v>0.329395465637217</v>
      </c>
      <c r="C127" s="38">
        <v>0.16725367623536999</v>
      </c>
      <c r="D127" s="38">
        <v>0.13718765877157199</v>
      </c>
    </row>
    <row r="128" spans="1:4" x14ac:dyDescent="0.3">
      <c r="A128" s="37" t="s">
        <v>230</v>
      </c>
      <c r="B128" s="38">
        <v>0</v>
      </c>
      <c r="C128" s="38">
        <v>0</v>
      </c>
      <c r="D128" s="38">
        <v>0</v>
      </c>
    </row>
    <row r="129" spans="1:4" x14ac:dyDescent="0.3">
      <c r="A129" s="37" t="s">
        <v>231</v>
      </c>
      <c r="B129" s="38">
        <v>0.459689958925112</v>
      </c>
      <c r="C129" s="38">
        <v>0.38293232167465102</v>
      </c>
      <c r="D129" s="38">
        <v>0.23159044459627301</v>
      </c>
    </row>
    <row r="130" spans="1:4" x14ac:dyDescent="0.3">
      <c r="A130" s="37" t="s">
        <v>229</v>
      </c>
      <c r="B130" s="38">
        <v>0.61926672730791898</v>
      </c>
      <c r="C130" s="38">
        <v>0.58188515078562697</v>
      </c>
      <c r="D130" s="38">
        <v>0.47280733825066201</v>
      </c>
    </row>
    <row r="131" spans="1:4" x14ac:dyDescent="0.3">
      <c r="A131" s="37" t="s">
        <v>232</v>
      </c>
      <c r="B131" s="38">
        <v>0.13892375935503801</v>
      </c>
      <c r="C131" s="38">
        <v>0.17296393175976801</v>
      </c>
      <c r="D131" s="38">
        <v>2.97438587006398E-3</v>
      </c>
    </row>
    <row r="132" spans="1:4" x14ac:dyDescent="0.3">
      <c r="A132" s="37" t="s">
        <v>233</v>
      </c>
      <c r="B132" s="38">
        <v>0.32178591378111299</v>
      </c>
      <c r="C132" s="38">
        <v>0.51777325954389197</v>
      </c>
      <c r="D132" s="38">
        <v>8.99141377848338E-2</v>
      </c>
    </row>
    <row r="133" spans="1:4" x14ac:dyDescent="0.3">
      <c r="A133" s="37" t="s">
        <v>236</v>
      </c>
      <c r="B133" s="38">
        <v>0.89284225888747504</v>
      </c>
      <c r="C133" s="38">
        <v>1</v>
      </c>
      <c r="D133" s="38">
        <v>1</v>
      </c>
    </row>
    <row r="134" spans="1:4" x14ac:dyDescent="0.3">
      <c r="A134" s="37" t="s">
        <v>237</v>
      </c>
      <c r="B134" s="38">
        <v>0.86648197567634599</v>
      </c>
      <c r="C134" s="38">
        <v>0.72630439601616703</v>
      </c>
      <c r="D134" s="38">
        <v>0.84151316890204697</v>
      </c>
    </row>
    <row r="135" spans="1:4" x14ac:dyDescent="0.3">
      <c r="A135" s="37" t="s">
        <v>243</v>
      </c>
      <c r="B135" s="38">
        <v>0.79341786461242003</v>
      </c>
      <c r="C135" s="38">
        <v>0.45931764589470397</v>
      </c>
      <c r="D135" s="38">
        <v>0.22192330593153001</v>
      </c>
    </row>
    <row r="136" spans="1:4" x14ac:dyDescent="0.3">
      <c r="A136" s="37" t="s">
        <v>259</v>
      </c>
      <c r="B136" s="38">
        <v>0.94482889814037097</v>
      </c>
      <c r="C136" s="38">
        <v>1</v>
      </c>
      <c r="D136" s="38">
        <v>1</v>
      </c>
    </row>
    <row r="137" spans="1:4" x14ac:dyDescent="0.3">
      <c r="A137" s="37" t="s">
        <v>244</v>
      </c>
      <c r="B137" s="38">
        <v>1</v>
      </c>
      <c r="C137" s="38">
        <v>1</v>
      </c>
      <c r="D137" s="38">
        <v>1</v>
      </c>
    </row>
    <row r="138" spans="1:4" x14ac:dyDescent="0.3">
      <c r="A138" s="37" t="s">
        <v>260</v>
      </c>
      <c r="B138" s="38">
        <v>1</v>
      </c>
      <c r="C138" s="38">
        <v>1</v>
      </c>
      <c r="D138" s="38">
        <v>1</v>
      </c>
    </row>
    <row r="139" spans="1:4" x14ac:dyDescent="0.3">
      <c r="A139" s="37" t="s">
        <v>258</v>
      </c>
      <c r="B139" s="38">
        <v>1</v>
      </c>
      <c r="C139" s="38">
        <v>1</v>
      </c>
      <c r="D139" s="38">
        <v>1</v>
      </c>
    </row>
    <row r="140" spans="1:4" x14ac:dyDescent="0.3">
      <c r="A140" s="37" t="s">
        <v>245</v>
      </c>
      <c r="B140" s="38">
        <v>0.90245048245617898</v>
      </c>
      <c r="C140" s="38">
        <v>0.82181560412294996</v>
      </c>
      <c r="D140" s="38">
        <v>0.47625261475344799</v>
      </c>
    </row>
    <row r="141" spans="1:4" x14ac:dyDescent="0.3">
      <c r="A141" s="37" t="s">
        <v>262</v>
      </c>
      <c r="B141" s="38">
        <v>0.91544703061877697</v>
      </c>
      <c r="C141" s="38">
        <v>0.80870786057857502</v>
      </c>
      <c r="D141" s="38">
        <v>0.38923582054653899</v>
      </c>
    </row>
    <row r="142" spans="1:4" x14ac:dyDescent="0.3">
      <c r="A142" s="37" t="s">
        <v>246</v>
      </c>
      <c r="B142" s="38">
        <v>1</v>
      </c>
      <c r="C142" s="38">
        <v>1</v>
      </c>
      <c r="D142" s="38">
        <v>1</v>
      </c>
    </row>
    <row r="143" spans="1:4" x14ac:dyDescent="0.3">
      <c r="A143" s="37" t="s">
        <v>247</v>
      </c>
      <c r="B143" s="38">
        <v>1</v>
      </c>
      <c r="C143" s="38">
        <v>1</v>
      </c>
      <c r="D143" s="38">
        <v>1</v>
      </c>
    </row>
    <row r="144" spans="1:4" x14ac:dyDescent="0.3">
      <c r="A144" s="37" t="s">
        <v>248</v>
      </c>
      <c r="B144" s="38">
        <v>0.79664588971066697</v>
      </c>
      <c r="C144" s="38">
        <v>1</v>
      </c>
      <c r="D144" s="38">
        <v>1</v>
      </c>
    </row>
    <row r="145" spans="1:4" x14ac:dyDescent="0.3">
      <c r="A145" s="37" t="s">
        <v>257</v>
      </c>
      <c r="B145" s="38">
        <v>1</v>
      </c>
      <c r="C145" s="38">
        <v>1</v>
      </c>
      <c r="D145" s="38">
        <v>1</v>
      </c>
    </row>
    <row r="146" spans="1:4" x14ac:dyDescent="0.3">
      <c r="A146" s="37" t="s">
        <v>261</v>
      </c>
      <c r="B146" s="38">
        <v>1</v>
      </c>
      <c r="C146" s="38">
        <v>1</v>
      </c>
      <c r="D146" s="38">
        <v>1</v>
      </c>
    </row>
    <row r="147" spans="1:4" x14ac:dyDescent="0.3">
      <c r="A147" s="37" t="s">
        <v>249</v>
      </c>
      <c r="B147" s="38">
        <v>1</v>
      </c>
      <c r="C147" s="38">
        <v>1</v>
      </c>
      <c r="D147" s="38">
        <v>1</v>
      </c>
    </row>
    <row r="148" spans="1:4" x14ac:dyDescent="0.3">
      <c r="A148" s="37" t="s">
        <v>250</v>
      </c>
      <c r="B148" s="38">
        <v>0.90134577037576702</v>
      </c>
      <c r="C148" s="38">
        <v>0.78531856374464504</v>
      </c>
      <c r="D148" s="38">
        <v>0.350365423367415</v>
      </c>
    </row>
    <row r="149" spans="1:4" x14ac:dyDescent="0.3">
      <c r="A149" s="37" t="s">
        <v>251</v>
      </c>
      <c r="B149" s="38">
        <v>1</v>
      </c>
      <c r="C149" s="38">
        <v>1</v>
      </c>
      <c r="D149" s="38">
        <v>1</v>
      </c>
    </row>
    <row r="150" spans="1:4" x14ac:dyDescent="0.3">
      <c r="A150" s="37" t="s">
        <v>252</v>
      </c>
      <c r="B150" s="38">
        <v>1</v>
      </c>
      <c r="C150" s="38">
        <v>1</v>
      </c>
      <c r="D150" s="38">
        <v>1</v>
      </c>
    </row>
    <row r="151" spans="1:4" x14ac:dyDescent="0.3">
      <c r="A151" s="37" t="s">
        <v>263</v>
      </c>
      <c r="B151" s="38">
        <v>1</v>
      </c>
      <c r="C151" s="38">
        <v>1</v>
      </c>
      <c r="D151" s="38">
        <v>1</v>
      </c>
    </row>
    <row r="152" spans="1:4" x14ac:dyDescent="0.3">
      <c r="A152" s="37" t="s">
        <v>234</v>
      </c>
      <c r="B152" s="38">
        <v>1</v>
      </c>
      <c r="C152" s="38">
        <v>0.96619818830294601</v>
      </c>
      <c r="D152" s="38">
        <v>0.76588853577488702</v>
      </c>
    </row>
    <row r="153" spans="1:4" x14ac:dyDescent="0.3">
      <c r="A153" s="37" t="s">
        <v>235</v>
      </c>
      <c r="B153" s="38">
        <v>0.85970676617295805</v>
      </c>
      <c r="C153" s="38">
        <v>1</v>
      </c>
      <c r="D153" s="38">
        <v>0.56230114029046596</v>
      </c>
    </row>
    <row r="154" spans="1:4" x14ac:dyDescent="0.3">
      <c r="A154" s="37" t="s">
        <v>238</v>
      </c>
      <c r="B154" s="38">
        <v>0.78552442807550704</v>
      </c>
      <c r="C154" s="38">
        <v>0.60507294196221495</v>
      </c>
      <c r="D154" s="38">
        <v>0.35875728406607499</v>
      </c>
    </row>
    <row r="155" spans="1:4" x14ac:dyDescent="0.3">
      <c r="A155" s="37" t="s">
        <v>239</v>
      </c>
      <c r="B155" s="38">
        <v>0.79853669998806498</v>
      </c>
      <c r="C155" s="38">
        <v>0.58572255259802197</v>
      </c>
      <c r="D155" s="38">
        <v>0.35493290743563299</v>
      </c>
    </row>
    <row r="156" spans="1:4" x14ac:dyDescent="0.3">
      <c r="A156" s="37" t="s">
        <v>240</v>
      </c>
      <c r="B156" s="38">
        <v>0.90823963269542196</v>
      </c>
      <c r="C156" s="38">
        <v>0.83762239742460498</v>
      </c>
      <c r="D156" s="38">
        <v>0.35006795885491998</v>
      </c>
    </row>
    <row r="157" spans="1:4" x14ac:dyDescent="0.3">
      <c r="A157" s="37" t="s">
        <v>241</v>
      </c>
      <c r="B157" s="38">
        <v>0.87533954501058298</v>
      </c>
      <c r="C157" s="38">
        <v>0.72302201797209198</v>
      </c>
      <c r="D157" s="38">
        <v>0.33740413183437301</v>
      </c>
    </row>
    <row r="158" spans="1:4" x14ac:dyDescent="0.3">
      <c r="A158" s="37" t="s">
        <v>242</v>
      </c>
      <c r="B158" s="38">
        <v>1</v>
      </c>
      <c r="C158" s="38">
        <v>1</v>
      </c>
      <c r="D158" s="38">
        <v>1</v>
      </c>
    </row>
    <row r="159" spans="1:4" x14ac:dyDescent="0.3">
      <c r="A159" s="37" t="s">
        <v>253</v>
      </c>
      <c r="B159" s="38">
        <v>0.86163769088645803</v>
      </c>
      <c r="C159" s="38">
        <v>0.70859967758378695</v>
      </c>
      <c r="D159" s="38">
        <v>0.42886825791327599</v>
      </c>
    </row>
    <row r="160" spans="1:4" x14ac:dyDescent="0.3">
      <c r="A160" s="37" t="s">
        <v>254</v>
      </c>
      <c r="B160" s="38">
        <v>0.78810082377138302</v>
      </c>
      <c r="C160" s="38">
        <v>0.445923293519846</v>
      </c>
      <c r="D160" s="38">
        <v>0.26324938010794002</v>
      </c>
    </row>
    <row r="161" spans="1:4" x14ac:dyDescent="0.3">
      <c r="A161" s="37" t="s">
        <v>255</v>
      </c>
      <c r="B161" s="38">
        <v>1</v>
      </c>
      <c r="C161" s="38">
        <v>1</v>
      </c>
      <c r="D161" s="38">
        <v>1</v>
      </c>
    </row>
    <row r="162" spans="1:4" x14ac:dyDescent="0.3">
      <c r="A162" s="37" t="s">
        <v>256</v>
      </c>
      <c r="B162" s="38">
        <v>0.92859279037325604</v>
      </c>
      <c r="C162" s="38">
        <v>0.68842635723823498</v>
      </c>
      <c r="D162" s="38">
        <v>0.45971052106198501</v>
      </c>
    </row>
    <row r="163" spans="1:4" x14ac:dyDescent="0.3">
      <c r="A163" s="37" t="s">
        <v>268</v>
      </c>
      <c r="B163" s="38">
        <v>1</v>
      </c>
      <c r="C163" s="38">
        <v>1</v>
      </c>
      <c r="D163" s="38">
        <v>1</v>
      </c>
    </row>
    <row r="164" spans="1:4" x14ac:dyDescent="0.3">
      <c r="A164" s="37" t="s">
        <v>290</v>
      </c>
      <c r="B164" s="38">
        <v>1</v>
      </c>
      <c r="C164" s="38">
        <v>1</v>
      </c>
      <c r="D164" s="38">
        <v>1</v>
      </c>
    </row>
    <row r="165" spans="1:4" x14ac:dyDescent="0.3">
      <c r="A165" s="37" t="s">
        <v>288</v>
      </c>
      <c r="B165" s="38">
        <v>1</v>
      </c>
      <c r="C165" s="38">
        <v>1</v>
      </c>
      <c r="D165" s="38">
        <v>1</v>
      </c>
    </row>
    <row r="166" spans="1:4" x14ac:dyDescent="0.3">
      <c r="A166" s="37" t="s">
        <v>289</v>
      </c>
      <c r="B166" s="38">
        <v>1</v>
      </c>
      <c r="C166" s="38">
        <v>1</v>
      </c>
      <c r="D166" s="38">
        <v>1</v>
      </c>
    </row>
    <row r="167" spans="1:4" x14ac:dyDescent="0.3">
      <c r="A167" s="37" t="s">
        <v>270</v>
      </c>
      <c r="B167" s="38">
        <v>0.75212607998400405</v>
      </c>
      <c r="C167" s="38">
        <v>0.58159252657518301</v>
      </c>
      <c r="D167" s="38">
        <v>0.23575480778886701</v>
      </c>
    </row>
    <row r="168" spans="1:4" x14ac:dyDescent="0.3">
      <c r="A168" s="37" t="s">
        <v>271</v>
      </c>
      <c r="B168" s="38">
        <v>0.666059164988971</v>
      </c>
      <c r="C168" s="38">
        <v>0.41665225238368298</v>
      </c>
      <c r="D168" s="38">
        <v>0.153063571250631</v>
      </c>
    </row>
    <row r="169" spans="1:4" x14ac:dyDescent="0.3">
      <c r="A169" s="37" t="s">
        <v>272</v>
      </c>
      <c r="B169" s="38">
        <v>0.46639401785634699</v>
      </c>
      <c r="C169" s="38">
        <v>0.48734318145709299</v>
      </c>
      <c r="D169" s="38">
        <v>0.25085058396835003</v>
      </c>
    </row>
    <row r="170" spans="1:4" x14ac:dyDescent="0.3">
      <c r="A170" s="37" t="s">
        <v>273</v>
      </c>
      <c r="B170" s="38">
        <v>0.76797302762951503</v>
      </c>
      <c r="C170" s="38">
        <v>0.62878041856153399</v>
      </c>
      <c r="D170" s="38">
        <v>0.303725866479026</v>
      </c>
    </row>
    <row r="171" spans="1:4" x14ac:dyDescent="0.3">
      <c r="A171" s="37" t="s">
        <v>274</v>
      </c>
      <c r="B171" s="38">
        <v>1</v>
      </c>
      <c r="C171" s="38">
        <v>1</v>
      </c>
      <c r="D171" s="38">
        <v>1</v>
      </c>
    </row>
    <row r="172" spans="1:4" x14ac:dyDescent="0.3">
      <c r="A172" s="37" t="s">
        <v>275</v>
      </c>
      <c r="B172" s="38">
        <v>1</v>
      </c>
      <c r="C172" s="38">
        <v>1</v>
      </c>
      <c r="D172" s="38">
        <v>1</v>
      </c>
    </row>
    <row r="173" spans="1:4" x14ac:dyDescent="0.3">
      <c r="A173" s="37" t="s">
        <v>276</v>
      </c>
      <c r="B173" s="38">
        <v>0.661769751793431</v>
      </c>
      <c r="C173" s="38">
        <v>0.42942770080728299</v>
      </c>
      <c r="D173" s="38">
        <v>0.16495835038548401</v>
      </c>
    </row>
    <row r="174" spans="1:4" x14ac:dyDescent="0.3">
      <c r="A174" s="37" t="s">
        <v>277</v>
      </c>
      <c r="B174" s="38">
        <v>0.72577811910506596</v>
      </c>
      <c r="C174" s="38">
        <v>0.49925702589531501</v>
      </c>
      <c r="D174" s="38">
        <v>0.213426887215029</v>
      </c>
    </row>
    <row r="175" spans="1:4" x14ac:dyDescent="0.3">
      <c r="A175" s="37" t="s">
        <v>278</v>
      </c>
      <c r="B175" s="38">
        <v>1</v>
      </c>
      <c r="C175" s="38">
        <v>1</v>
      </c>
      <c r="D175" s="38">
        <v>1</v>
      </c>
    </row>
    <row r="176" spans="1:4" x14ac:dyDescent="0.3">
      <c r="A176" s="37" t="s">
        <v>279</v>
      </c>
      <c r="B176" s="38">
        <v>0.89918682586500798</v>
      </c>
      <c r="C176" s="38">
        <v>1</v>
      </c>
      <c r="D176" s="38">
        <v>1</v>
      </c>
    </row>
    <row r="177" spans="1:4" x14ac:dyDescent="0.3">
      <c r="A177" s="37" t="s">
        <v>281</v>
      </c>
      <c r="B177" s="38">
        <v>1</v>
      </c>
      <c r="C177" s="38">
        <v>1</v>
      </c>
      <c r="D177" s="38">
        <v>1</v>
      </c>
    </row>
    <row r="178" spans="1:4" x14ac:dyDescent="0.3">
      <c r="A178" s="37" t="s">
        <v>282</v>
      </c>
      <c r="B178" s="38">
        <v>1</v>
      </c>
      <c r="C178" s="38">
        <v>1</v>
      </c>
      <c r="D178" s="38">
        <v>1</v>
      </c>
    </row>
    <row r="179" spans="1:4" x14ac:dyDescent="0.3">
      <c r="A179" s="37" t="s">
        <v>283</v>
      </c>
      <c r="B179" s="38">
        <v>0.81089227452899204</v>
      </c>
      <c r="C179" s="38">
        <v>0.61124750314179199</v>
      </c>
      <c r="D179" s="38">
        <v>0.17801755232560301</v>
      </c>
    </row>
    <row r="180" spans="1:4" x14ac:dyDescent="0.3">
      <c r="A180" s="37" t="s">
        <v>284</v>
      </c>
      <c r="B180" s="38">
        <v>0.464222642179694</v>
      </c>
      <c r="C180" s="38">
        <v>0.3465165397867</v>
      </c>
      <c r="D180" s="38">
        <v>0.104149390464752</v>
      </c>
    </row>
    <row r="181" spans="1:4" x14ac:dyDescent="0.3">
      <c r="A181" s="37" t="s">
        <v>285</v>
      </c>
      <c r="B181" s="38">
        <v>1</v>
      </c>
      <c r="C181" s="38">
        <v>1</v>
      </c>
      <c r="D181" s="38">
        <v>1</v>
      </c>
    </row>
    <row r="182" spans="1:4" x14ac:dyDescent="0.3">
      <c r="A182" s="37" t="s">
        <v>287</v>
      </c>
      <c r="B182" s="38">
        <v>1</v>
      </c>
      <c r="C182" s="38">
        <v>1</v>
      </c>
      <c r="D182" s="38">
        <v>1</v>
      </c>
    </row>
    <row r="183" spans="1:4" x14ac:dyDescent="0.3">
      <c r="A183" s="37" t="s">
        <v>265</v>
      </c>
      <c r="B183" s="38">
        <v>1</v>
      </c>
      <c r="C183" s="38">
        <v>1</v>
      </c>
      <c r="D183" s="38">
        <v>1</v>
      </c>
    </row>
    <row r="184" spans="1:4" x14ac:dyDescent="0.3">
      <c r="A184" s="37" t="s">
        <v>286</v>
      </c>
      <c r="B184" s="38">
        <v>1</v>
      </c>
      <c r="C184" s="38">
        <v>1</v>
      </c>
      <c r="D184" s="38">
        <v>1</v>
      </c>
    </row>
    <row r="185" spans="1:4" x14ac:dyDescent="0.3">
      <c r="A185" s="37" t="s">
        <v>267</v>
      </c>
      <c r="B185" s="38">
        <v>0.50389752405950605</v>
      </c>
      <c r="C185" s="38">
        <v>0.69929982434206595</v>
      </c>
      <c r="D185" s="38">
        <v>0.63483918454351096</v>
      </c>
    </row>
    <row r="186" spans="1:4" x14ac:dyDescent="0.3">
      <c r="A186" s="37" t="s">
        <v>269</v>
      </c>
      <c r="B186" s="38">
        <v>0.56883599859896194</v>
      </c>
      <c r="C186" s="38">
        <v>0.58878250611183802</v>
      </c>
      <c r="D186" s="38">
        <v>0.59614256085203099</v>
      </c>
    </row>
    <row r="187" spans="1:4" x14ac:dyDescent="0.3">
      <c r="A187" s="37" t="s">
        <v>280</v>
      </c>
      <c r="B187" s="38">
        <v>0.67249050993089499</v>
      </c>
      <c r="C187" s="38">
        <v>0.42850121529898699</v>
      </c>
      <c r="D187" s="38">
        <v>0.368063528202691</v>
      </c>
    </row>
    <row r="188" spans="1:4" x14ac:dyDescent="0.3">
      <c r="A188" s="37" t="s">
        <v>264</v>
      </c>
      <c r="B188" s="38">
        <v>0.79722232796738901</v>
      </c>
      <c r="C188" s="38">
        <v>0.572374355236143</v>
      </c>
      <c r="D188" s="38">
        <v>0.24945644271408501</v>
      </c>
    </row>
    <row r="189" spans="1:4" x14ac:dyDescent="0.3">
      <c r="A189" s="37" t="s">
        <v>266</v>
      </c>
      <c r="B189" s="38">
        <v>0.78213279594419305</v>
      </c>
      <c r="C189" s="38">
        <v>0.58395480929844501</v>
      </c>
      <c r="D189" s="38">
        <v>0.33907758889225698</v>
      </c>
    </row>
    <row r="190" spans="1:4" x14ac:dyDescent="0.3">
      <c r="A190" s="37" t="s">
        <v>291</v>
      </c>
      <c r="B190" s="38">
        <v>0.915441944037379</v>
      </c>
      <c r="C190" s="38">
        <v>0.76524500839245002</v>
      </c>
      <c r="D190" s="38">
        <v>0.16661550032908101</v>
      </c>
    </row>
    <row r="191" spans="1:4" x14ac:dyDescent="0.3">
      <c r="A191" s="37" t="s">
        <v>292</v>
      </c>
      <c r="B191" s="38">
        <v>0.82253898501294997</v>
      </c>
      <c r="C191" s="38">
        <v>0.64759436193750497</v>
      </c>
      <c r="D191" s="38">
        <v>0.142946747694051</v>
      </c>
    </row>
    <row r="192" spans="1:4" x14ac:dyDescent="0.3">
      <c r="A192" s="37" t="s">
        <v>293</v>
      </c>
      <c r="B192" s="38">
        <v>0.90586708222638701</v>
      </c>
      <c r="C192" s="38">
        <v>0.86390687444205405</v>
      </c>
      <c r="D192" s="38">
        <v>0.32149617862747498</v>
      </c>
    </row>
    <row r="193" spans="1:4" x14ac:dyDescent="0.3">
      <c r="A193" s="37" t="s">
        <v>319</v>
      </c>
      <c r="B193" s="38">
        <v>1</v>
      </c>
      <c r="C193" s="38">
        <v>1</v>
      </c>
      <c r="D193" s="38">
        <v>1</v>
      </c>
    </row>
    <row r="194" spans="1:4" x14ac:dyDescent="0.3">
      <c r="A194" s="37" t="s">
        <v>313</v>
      </c>
      <c r="B194" s="38">
        <v>1</v>
      </c>
      <c r="C194" s="38">
        <v>1</v>
      </c>
      <c r="D194" s="38">
        <v>1</v>
      </c>
    </row>
    <row r="195" spans="1:4" x14ac:dyDescent="0.3">
      <c r="A195" s="37" t="s">
        <v>296</v>
      </c>
      <c r="B195" s="38">
        <v>0.62081822122612196</v>
      </c>
      <c r="C195" s="38">
        <v>0.52416356723045898</v>
      </c>
      <c r="D195" s="38">
        <v>0.11276954375596</v>
      </c>
    </row>
    <row r="196" spans="1:4" x14ac:dyDescent="0.3">
      <c r="A196" s="37" t="s">
        <v>315</v>
      </c>
      <c r="B196" s="38">
        <v>1</v>
      </c>
      <c r="C196" s="38">
        <v>1</v>
      </c>
      <c r="D196" s="38">
        <v>0.82767071404350001</v>
      </c>
    </row>
    <row r="197" spans="1:4" x14ac:dyDescent="0.3">
      <c r="A197" s="37" t="s">
        <v>297</v>
      </c>
      <c r="B197" s="38">
        <v>0.84444195420864498</v>
      </c>
      <c r="C197" s="38">
        <v>0.81328454524228799</v>
      </c>
      <c r="D197" s="38">
        <v>0.46790408083805202</v>
      </c>
    </row>
    <row r="198" spans="1:4" x14ac:dyDescent="0.3">
      <c r="A198" s="37" t="s">
        <v>298</v>
      </c>
      <c r="B198" s="38">
        <v>0.96440829848790699</v>
      </c>
      <c r="C198" s="38">
        <v>1</v>
      </c>
      <c r="D198" s="38">
        <v>1</v>
      </c>
    </row>
    <row r="199" spans="1:4" x14ac:dyDescent="0.3">
      <c r="A199" s="37" t="s">
        <v>318</v>
      </c>
      <c r="B199" s="38">
        <v>1</v>
      </c>
      <c r="C199" s="38">
        <v>1</v>
      </c>
      <c r="D199" s="38">
        <v>1</v>
      </c>
    </row>
    <row r="200" spans="1:4" x14ac:dyDescent="0.3">
      <c r="A200" s="37" t="s">
        <v>299</v>
      </c>
      <c r="B200" s="38">
        <v>1</v>
      </c>
      <c r="C200" s="38">
        <v>1</v>
      </c>
      <c r="D200" s="38">
        <v>1</v>
      </c>
    </row>
    <row r="201" spans="1:4" x14ac:dyDescent="0.3">
      <c r="A201" s="37" t="s">
        <v>316</v>
      </c>
      <c r="B201" s="38">
        <v>1</v>
      </c>
      <c r="C201" s="38">
        <v>1</v>
      </c>
      <c r="D201" s="38">
        <v>1</v>
      </c>
    </row>
    <row r="202" spans="1:4" x14ac:dyDescent="0.3">
      <c r="A202" s="37" t="s">
        <v>317</v>
      </c>
      <c r="B202" s="38">
        <v>1</v>
      </c>
      <c r="C202" s="38">
        <v>1</v>
      </c>
      <c r="D202" s="38">
        <v>1</v>
      </c>
    </row>
    <row r="203" spans="1:4" x14ac:dyDescent="0.3">
      <c r="A203" s="37" t="s">
        <v>314</v>
      </c>
      <c r="B203" s="38">
        <v>1</v>
      </c>
      <c r="C203" s="38">
        <v>1</v>
      </c>
      <c r="D203" s="38">
        <v>1</v>
      </c>
    </row>
    <row r="204" spans="1:4" x14ac:dyDescent="0.3">
      <c r="A204" s="37" t="s">
        <v>322</v>
      </c>
      <c r="B204" s="38">
        <v>1</v>
      </c>
      <c r="C204" s="38">
        <v>1</v>
      </c>
      <c r="D204" s="38">
        <v>1</v>
      </c>
    </row>
    <row r="205" spans="1:4" x14ac:dyDescent="0.3">
      <c r="A205" s="37" t="s">
        <v>321</v>
      </c>
      <c r="B205" s="38">
        <v>1</v>
      </c>
      <c r="C205" s="38">
        <v>1</v>
      </c>
      <c r="D205" s="38">
        <v>1</v>
      </c>
    </row>
    <row r="206" spans="1:4" x14ac:dyDescent="0.3">
      <c r="A206" s="37" t="s">
        <v>295</v>
      </c>
      <c r="B206" s="38">
        <v>0.57684926582128904</v>
      </c>
      <c r="C206" s="38">
        <v>0.84016666523720096</v>
      </c>
      <c r="D206" s="38">
        <v>0.26122917641973198</v>
      </c>
    </row>
    <row r="207" spans="1:4" x14ac:dyDescent="0.3">
      <c r="A207" s="37" t="s">
        <v>294</v>
      </c>
      <c r="B207" s="38">
        <v>0.87028578991184902</v>
      </c>
      <c r="C207" s="38">
        <v>0.83004766145031195</v>
      </c>
      <c r="D207" s="38">
        <v>0.39223921484043101</v>
      </c>
    </row>
    <row r="208" spans="1:4" x14ac:dyDescent="0.3">
      <c r="A208" s="37" t="s">
        <v>320</v>
      </c>
      <c r="B208" s="38">
        <v>0.83923109079569302</v>
      </c>
      <c r="C208" s="38">
        <v>0.62325426001421402</v>
      </c>
      <c r="D208" s="38">
        <v>9.4954953696208599E-2</v>
      </c>
    </row>
    <row r="209" spans="1:4" x14ac:dyDescent="0.3">
      <c r="A209" s="37" t="s">
        <v>300</v>
      </c>
      <c r="B209" s="38">
        <v>0.93002289342366296</v>
      </c>
      <c r="C209" s="38">
        <v>0.88937779687817997</v>
      </c>
      <c r="D209" s="38">
        <v>0.53855203857161904</v>
      </c>
    </row>
    <row r="210" spans="1:4" x14ac:dyDescent="0.3">
      <c r="A210" s="37" t="s">
        <v>301</v>
      </c>
      <c r="B210" s="38">
        <v>1</v>
      </c>
      <c r="C210" s="38">
        <v>1</v>
      </c>
      <c r="D210" s="38">
        <v>1</v>
      </c>
    </row>
    <row r="211" spans="1:4" x14ac:dyDescent="0.3">
      <c r="A211" s="37" t="s">
        <v>302</v>
      </c>
      <c r="B211" s="38">
        <v>1</v>
      </c>
      <c r="C211" s="38">
        <v>1</v>
      </c>
      <c r="D211" s="38">
        <v>1</v>
      </c>
    </row>
    <row r="212" spans="1:4" x14ac:dyDescent="0.3">
      <c r="A212" s="37" t="s">
        <v>303</v>
      </c>
      <c r="B212" s="38">
        <v>1</v>
      </c>
      <c r="C212" s="38">
        <v>1</v>
      </c>
      <c r="D212" s="38">
        <v>1</v>
      </c>
    </row>
    <row r="213" spans="1:4" x14ac:dyDescent="0.3">
      <c r="A213" s="37" t="s">
        <v>304</v>
      </c>
      <c r="B213" s="38">
        <v>1</v>
      </c>
      <c r="C213" s="38">
        <v>1</v>
      </c>
      <c r="D213" s="38">
        <v>1</v>
      </c>
    </row>
    <row r="214" spans="1:4" x14ac:dyDescent="0.3">
      <c r="A214" s="37" t="s">
        <v>305</v>
      </c>
      <c r="B214" s="38">
        <v>1</v>
      </c>
      <c r="C214" s="38">
        <v>1</v>
      </c>
      <c r="D214" s="38">
        <v>1</v>
      </c>
    </row>
    <row r="215" spans="1:4" x14ac:dyDescent="0.3">
      <c r="A215" s="37" t="s">
        <v>306</v>
      </c>
      <c r="B215" s="38">
        <v>0.73507197027332005</v>
      </c>
      <c r="C215" s="38">
        <v>0.54652917455949701</v>
      </c>
      <c r="D215" s="38">
        <v>5.3968604371448001E-2</v>
      </c>
    </row>
    <row r="216" spans="1:4" x14ac:dyDescent="0.3">
      <c r="A216" s="37" t="s">
        <v>311</v>
      </c>
      <c r="B216" s="38">
        <v>1</v>
      </c>
      <c r="C216" s="38">
        <v>1</v>
      </c>
      <c r="D216" s="38">
        <v>1</v>
      </c>
    </row>
    <row r="217" spans="1:4" x14ac:dyDescent="0.3">
      <c r="A217" s="37" t="s">
        <v>308</v>
      </c>
      <c r="B217" s="38">
        <v>1</v>
      </c>
      <c r="C217" s="38">
        <v>1</v>
      </c>
      <c r="D217" s="38">
        <v>1</v>
      </c>
    </row>
    <row r="218" spans="1:4" x14ac:dyDescent="0.3">
      <c r="A218" s="37" t="s">
        <v>309</v>
      </c>
      <c r="B218" s="38">
        <v>1</v>
      </c>
      <c r="C218" s="38">
        <v>1</v>
      </c>
      <c r="D218" s="38">
        <v>1</v>
      </c>
    </row>
    <row r="219" spans="1:4" x14ac:dyDescent="0.3">
      <c r="A219" s="37" t="s">
        <v>310</v>
      </c>
      <c r="B219" s="38">
        <v>0.97616699436767296</v>
      </c>
      <c r="C219" s="38">
        <v>1</v>
      </c>
      <c r="D219" s="38">
        <v>1</v>
      </c>
    </row>
    <row r="220" spans="1:4" x14ac:dyDescent="0.3">
      <c r="A220" s="37" t="s">
        <v>312</v>
      </c>
      <c r="B220" s="38">
        <v>1</v>
      </c>
      <c r="C220" s="38">
        <v>1</v>
      </c>
      <c r="D220" s="38">
        <v>1</v>
      </c>
    </row>
    <row r="221" spans="1:4" x14ac:dyDescent="0.3">
      <c r="A221" s="37" t="s">
        <v>324</v>
      </c>
      <c r="B221" s="38">
        <v>1</v>
      </c>
      <c r="C221" s="38">
        <v>1</v>
      </c>
      <c r="D221" s="38">
        <v>1</v>
      </c>
    </row>
    <row r="222" spans="1:4" x14ac:dyDescent="0.3">
      <c r="A222" s="37" t="s">
        <v>307</v>
      </c>
      <c r="B222" s="38">
        <v>1</v>
      </c>
      <c r="C222" s="38">
        <v>1</v>
      </c>
      <c r="D222" s="38">
        <v>1</v>
      </c>
    </row>
    <row r="223" spans="1:4" x14ac:dyDescent="0.3">
      <c r="A223" s="37" t="s">
        <v>323</v>
      </c>
      <c r="B223" s="38">
        <v>1</v>
      </c>
      <c r="C223" s="38">
        <v>1</v>
      </c>
      <c r="D223" s="38">
        <v>1</v>
      </c>
    </row>
    <row r="224" spans="1:4" x14ac:dyDescent="0.3">
      <c r="A224" s="37" t="s">
        <v>333</v>
      </c>
      <c r="B224" s="38">
        <v>0.71780527432199204</v>
      </c>
      <c r="C224" s="38">
        <v>0.60376836362518105</v>
      </c>
      <c r="D224" s="38">
        <v>0.64613576302160403</v>
      </c>
    </row>
    <row r="225" spans="1:4" x14ac:dyDescent="0.3">
      <c r="A225" s="37" t="s">
        <v>334</v>
      </c>
      <c r="B225" s="38">
        <v>0.66244259139426298</v>
      </c>
      <c r="C225" s="38">
        <v>0.62385838754974599</v>
      </c>
      <c r="D225" s="38">
        <v>0.56111531198892095</v>
      </c>
    </row>
    <row r="226" spans="1:4" x14ac:dyDescent="0.3">
      <c r="A226" s="37" t="s">
        <v>335</v>
      </c>
      <c r="B226" s="38">
        <v>0.77016867132419198</v>
      </c>
      <c r="C226" s="38">
        <v>0.55121060414759804</v>
      </c>
      <c r="D226" s="38">
        <v>0.46674185157891201</v>
      </c>
    </row>
    <row r="227" spans="1:4" x14ac:dyDescent="0.3">
      <c r="A227" s="37" t="s">
        <v>342</v>
      </c>
      <c r="B227" s="38">
        <v>0.62788467096600797</v>
      </c>
      <c r="C227" s="38">
        <v>0.30526251194513998</v>
      </c>
      <c r="D227" s="38">
        <v>0.24243590979092</v>
      </c>
    </row>
    <row r="228" spans="1:4" x14ac:dyDescent="0.3">
      <c r="A228" s="37" t="s">
        <v>336</v>
      </c>
      <c r="B228" s="38">
        <v>0.76751299499789305</v>
      </c>
      <c r="C228" s="38">
        <v>0.65598038338113296</v>
      </c>
      <c r="D228" s="38">
        <v>0.54389254943471399</v>
      </c>
    </row>
    <row r="229" spans="1:4" x14ac:dyDescent="0.3">
      <c r="A229" s="37" t="s">
        <v>328</v>
      </c>
      <c r="B229" s="38">
        <v>0.81285360765715997</v>
      </c>
      <c r="C229" s="38">
        <v>0.85040449789567796</v>
      </c>
      <c r="D229" s="38">
        <v>1</v>
      </c>
    </row>
    <row r="230" spans="1:4" x14ac:dyDescent="0.3">
      <c r="A230" s="37" t="s">
        <v>332</v>
      </c>
      <c r="B230" s="38">
        <v>0.85942899602829403</v>
      </c>
      <c r="C230" s="38">
        <v>0.85126783330976097</v>
      </c>
      <c r="D230" s="38">
        <v>1</v>
      </c>
    </row>
    <row r="231" spans="1:4" x14ac:dyDescent="0.3">
      <c r="A231" s="37" t="s">
        <v>329</v>
      </c>
      <c r="B231" s="38">
        <v>0.67869458166680696</v>
      </c>
      <c r="C231" s="38">
        <v>0.62929327297022797</v>
      </c>
      <c r="D231" s="38">
        <v>0.455849163314408</v>
      </c>
    </row>
    <row r="232" spans="1:4" x14ac:dyDescent="0.3">
      <c r="A232" s="37" t="s">
        <v>330</v>
      </c>
      <c r="B232" s="38">
        <v>0.73434650005015401</v>
      </c>
      <c r="C232" s="38">
        <v>0.621619487549816</v>
      </c>
      <c r="D232" s="38">
        <v>0.441883147147689</v>
      </c>
    </row>
    <row r="233" spans="1:4" x14ac:dyDescent="0.3">
      <c r="A233" s="37" t="s">
        <v>331</v>
      </c>
      <c r="B233" s="38">
        <v>0.76348783633811401</v>
      </c>
      <c r="C233" s="38">
        <v>0.68366119162593897</v>
      </c>
      <c r="D233" s="38">
        <v>0.49043092262103999</v>
      </c>
    </row>
    <row r="234" spans="1:4" x14ac:dyDescent="0.3">
      <c r="A234" s="37" t="s">
        <v>337</v>
      </c>
      <c r="B234" s="38">
        <v>0.74990118157034902</v>
      </c>
      <c r="C234" s="38">
        <v>0.53551643174635699</v>
      </c>
      <c r="D234" s="38">
        <v>0.47721516767398298</v>
      </c>
    </row>
    <row r="235" spans="1:4" x14ac:dyDescent="0.3">
      <c r="A235" s="37" t="s">
        <v>338</v>
      </c>
      <c r="B235" s="38">
        <v>0.85761193775480304</v>
      </c>
      <c r="C235" s="38">
        <v>0.62264058484144102</v>
      </c>
      <c r="D235" s="38">
        <v>0.44792719990786201</v>
      </c>
    </row>
    <row r="236" spans="1:4" x14ac:dyDescent="0.3">
      <c r="A236" s="37" t="s">
        <v>339</v>
      </c>
      <c r="B236" s="38">
        <v>0.80388693518781895</v>
      </c>
      <c r="C236" s="38">
        <v>0.59266547292971306</v>
      </c>
      <c r="D236" s="38">
        <v>0.426054053269249</v>
      </c>
    </row>
    <row r="237" spans="1:4" x14ac:dyDescent="0.3">
      <c r="A237" s="37" t="s">
        <v>340</v>
      </c>
      <c r="B237" s="38">
        <v>0.92379147144288498</v>
      </c>
      <c r="C237" s="38">
        <v>0.68886953917122495</v>
      </c>
      <c r="D237" s="38">
        <v>0.66684118150013705</v>
      </c>
    </row>
    <row r="238" spans="1:4" x14ac:dyDescent="0.3">
      <c r="A238" s="37" t="s">
        <v>341</v>
      </c>
      <c r="B238" s="38">
        <v>0.73508479680885397</v>
      </c>
      <c r="C238" s="38">
        <v>0.51964747400092104</v>
      </c>
      <c r="D238" s="38">
        <v>0.44535233949187703</v>
      </c>
    </row>
    <row r="239" spans="1:4" x14ac:dyDescent="0.3">
      <c r="A239" s="37" t="s">
        <v>344</v>
      </c>
      <c r="B239" s="38">
        <v>0.66810758759236499</v>
      </c>
      <c r="C239" s="38">
        <v>0.31560497839467599</v>
      </c>
      <c r="D239" s="38">
        <v>3.78472490933498E-2</v>
      </c>
    </row>
    <row r="240" spans="1:4" x14ac:dyDescent="0.3">
      <c r="A240" s="37" t="s">
        <v>345</v>
      </c>
      <c r="B240" s="38">
        <v>0.53062012531438596</v>
      </c>
      <c r="C240" s="38">
        <v>0.470096175404701</v>
      </c>
      <c r="D240" s="38">
        <v>0.56813382760592301</v>
      </c>
    </row>
    <row r="241" spans="1:4" x14ac:dyDescent="0.3">
      <c r="A241" s="37" t="s">
        <v>346</v>
      </c>
      <c r="B241" s="38">
        <v>0.69163729067813795</v>
      </c>
      <c r="C241" s="38">
        <v>0.26648053183393799</v>
      </c>
      <c r="D241" s="38">
        <v>3.41914744683154E-2</v>
      </c>
    </row>
    <row r="242" spans="1:4" x14ac:dyDescent="0.3">
      <c r="A242" s="37" t="s">
        <v>347</v>
      </c>
      <c r="B242" s="38">
        <v>0.77452826766337601</v>
      </c>
      <c r="C242" s="38">
        <v>0.53526863403428404</v>
      </c>
      <c r="D242" s="38">
        <v>0.675117913064607</v>
      </c>
    </row>
    <row r="243" spans="1:4" x14ac:dyDescent="0.3">
      <c r="A243" s="37" t="s">
        <v>349</v>
      </c>
      <c r="B243" s="38">
        <v>0.84191402770179302</v>
      </c>
      <c r="C243" s="38">
        <v>0.65403156753042102</v>
      </c>
      <c r="D243" s="38">
        <v>7.7512940683887296E-2</v>
      </c>
    </row>
    <row r="244" spans="1:4" x14ac:dyDescent="0.3">
      <c r="A244" s="37" t="s">
        <v>605</v>
      </c>
      <c r="B244" s="38">
        <v>0.87237473707723501</v>
      </c>
      <c r="C244" s="38">
        <v>0.68652890473428996</v>
      </c>
      <c r="D244" s="38">
        <v>0.101731765881328</v>
      </c>
    </row>
    <row r="245" spans="1:4" x14ac:dyDescent="0.3">
      <c r="A245" s="37" t="s">
        <v>348</v>
      </c>
      <c r="B245" s="38">
        <v>0.78416684580626905</v>
      </c>
      <c r="C245" s="38">
        <v>0.50952559794144903</v>
      </c>
      <c r="D245" s="38">
        <v>0.60769300497750001</v>
      </c>
    </row>
    <row r="246" spans="1:4" x14ac:dyDescent="0.3">
      <c r="A246" s="37" t="s">
        <v>350</v>
      </c>
      <c r="B246" s="38">
        <v>0.77006540286820602</v>
      </c>
      <c r="C246" s="38">
        <v>0.51139919744236695</v>
      </c>
      <c r="D246" s="38">
        <v>7.60468356650226E-2</v>
      </c>
    </row>
    <row r="247" spans="1:4" x14ac:dyDescent="0.3">
      <c r="A247" s="37" t="s">
        <v>356</v>
      </c>
      <c r="B247" s="38">
        <v>0.73363884781562805</v>
      </c>
      <c r="C247" s="38">
        <v>0.42827425922886397</v>
      </c>
      <c r="D247" s="38">
        <v>0.36521554300609699</v>
      </c>
    </row>
    <row r="248" spans="1:4" x14ac:dyDescent="0.3">
      <c r="A248" s="37" t="s">
        <v>357</v>
      </c>
      <c r="B248" s="38">
        <v>0.77364614117386399</v>
      </c>
      <c r="C248" s="38">
        <v>0.57461601465599199</v>
      </c>
      <c r="D248" s="38">
        <v>0.48126106087222997</v>
      </c>
    </row>
    <row r="249" spans="1:4" x14ac:dyDescent="0.3">
      <c r="A249" s="37" t="s">
        <v>358</v>
      </c>
      <c r="B249" s="38">
        <v>0.92871214704895499</v>
      </c>
      <c r="C249" s="38">
        <v>0.671594209956629</v>
      </c>
      <c r="D249" s="38">
        <v>0.31969693492929302</v>
      </c>
    </row>
    <row r="250" spans="1:4" x14ac:dyDescent="0.3">
      <c r="A250" s="37" t="s">
        <v>361</v>
      </c>
      <c r="B250" s="38">
        <v>0.93653839725446697</v>
      </c>
      <c r="C250" s="38">
        <v>0.75531875757040201</v>
      </c>
      <c r="D250" s="38">
        <v>0.34230390261489702</v>
      </c>
    </row>
    <row r="251" spans="1:4" x14ac:dyDescent="0.3">
      <c r="A251" s="37" t="s">
        <v>355</v>
      </c>
      <c r="B251" s="38">
        <v>0.79157356985343397</v>
      </c>
      <c r="C251" s="38">
        <v>0.48156087279982401</v>
      </c>
      <c r="D251" s="38">
        <v>0.30542213101608001</v>
      </c>
    </row>
    <row r="252" spans="1:4" x14ac:dyDescent="0.3">
      <c r="A252" s="37" t="s">
        <v>359</v>
      </c>
      <c r="B252" s="38">
        <v>1</v>
      </c>
      <c r="C252" s="38">
        <v>1</v>
      </c>
      <c r="D252" s="38">
        <v>1</v>
      </c>
    </row>
    <row r="253" spans="1:4" x14ac:dyDescent="0.3">
      <c r="A253" s="37" t="s">
        <v>360</v>
      </c>
      <c r="B253" s="38">
        <v>0.998653012336706</v>
      </c>
      <c r="C253" s="38">
        <v>0.99168231912169502</v>
      </c>
      <c r="D253" s="38">
        <v>0.83043058309726403</v>
      </c>
    </row>
    <row r="254" spans="1:4" x14ac:dyDescent="0.3">
      <c r="A254" s="37" t="s">
        <v>363</v>
      </c>
      <c r="B254" s="38">
        <v>0.72407338777396901</v>
      </c>
      <c r="C254" s="38">
        <v>0.57745425634056002</v>
      </c>
      <c r="D254" s="38">
        <v>0.12103588765928699</v>
      </c>
    </row>
    <row r="255" spans="1:4" x14ac:dyDescent="0.3">
      <c r="A255" s="37" t="s">
        <v>364</v>
      </c>
      <c r="B255" s="38">
        <v>0.93678210997185396</v>
      </c>
      <c r="C255" s="38">
        <v>1</v>
      </c>
      <c r="D255" s="38">
        <v>1</v>
      </c>
    </row>
    <row r="256" spans="1:4" x14ac:dyDescent="0.3">
      <c r="A256" s="37" t="s">
        <v>351</v>
      </c>
      <c r="B256" s="38">
        <v>1</v>
      </c>
      <c r="C256" s="38">
        <v>1</v>
      </c>
      <c r="D256" s="38">
        <v>1</v>
      </c>
    </row>
    <row r="257" spans="1:4" x14ac:dyDescent="0.3">
      <c r="A257" s="37" t="s">
        <v>369</v>
      </c>
      <c r="B257" s="38">
        <v>0.87526938656667397</v>
      </c>
      <c r="C257" s="38">
        <v>1</v>
      </c>
      <c r="D257" s="38">
        <v>1</v>
      </c>
    </row>
    <row r="258" spans="1:4" x14ac:dyDescent="0.3">
      <c r="A258" s="37" t="s">
        <v>370</v>
      </c>
      <c r="B258" s="38">
        <v>1</v>
      </c>
      <c r="C258" s="38">
        <v>1</v>
      </c>
      <c r="D258" s="38">
        <v>1</v>
      </c>
    </row>
    <row r="259" spans="1:4" x14ac:dyDescent="0.3">
      <c r="A259" s="37" t="s">
        <v>353</v>
      </c>
      <c r="B259" s="38">
        <v>0.55138897139125098</v>
      </c>
      <c r="C259" s="38">
        <v>0.585050948746203</v>
      </c>
      <c r="D259" s="38">
        <v>0.40217780467272801</v>
      </c>
    </row>
    <row r="260" spans="1:4" x14ac:dyDescent="0.3">
      <c r="A260" s="37" t="s">
        <v>354</v>
      </c>
      <c r="B260" s="38">
        <v>1</v>
      </c>
      <c r="C260" s="38">
        <v>1</v>
      </c>
      <c r="D260" s="38">
        <v>1</v>
      </c>
    </row>
    <row r="261" spans="1:4" x14ac:dyDescent="0.3">
      <c r="A261" s="37" t="s">
        <v>371</v>
      </c>
      <c r="B261" s="38">
        <v>1</v>
      </c>
      <c r="C261" s="38">
        <v>1</v>
      </c>
      <c r="D261" s="38">
        <v>1</v>
      </c>
    </row>
    <row r="262" spans="1:4" x14ac:dyDescent="0.3">
      <c r="A262" s="37" t="s">
        <v>365</v>
      </c>
      <c r="B262" s="38">
        <v>0.84428600143341503</v>
      </c>
      <c r="C262" s="38">
        <v>0.69129949435123395</v>
      </c>
      <c r="D262" s="38">
        <v>0.447561946479269</v>
      </c>
    </row>
    <row r="263" spans="1:4" x14ac:dyDescent="0.3">
      <c r="A263" s="37" t="s">
        <v>373</v>
      </c>
      <c r="B263" s="38">
        <v>0.91943463684968196</v>
      </c>
      <c r="C263" s="38">
        <v>0.87661111303377603</v>
      </c>
      <c r="D263" s="38">
        <v>0.69118484144987502</v>
      </c>
    </row>
    <row r="264" spans="1:4" x14ac:dyDescent="0.3">
      <c r="A264" s="37" t="s">
        <v>372</v>
      </c>
      <c r="B264" s="38">
        <v>1</v>
      </c>
      <c r="C264" s="38">
        <v>1</v>
      </c>
      <c r="D264" s="38">
        <v>1</v>
      </c>
    </row>
    <row r="265" spans="1:4" x14ac:dyDescent="0.3">
      <c r="A265" s="37" t="s">
        <v>374</v>
      </c>
      <c r="B265" s="38">
        <v>0.99728635498756502</v>
      </c>
      <c r="C265" s="38">
        <v>1</v>
      </c>
      <c r="D265" s="38">
        <v>1</v>
      </c>
    </row>
    <row r="266" spans="1:4" x14ac:dyDescent="0.3">
      <c r="A266" s="37" t="s">
        <v>352</v>
      </c>
      <c r="B266" s="38">
        <v>0.76230307817166298</v>
      </c>
      <c r="C266" s="38">
        <v>0.46786195450279999</v>
      </c>
      <c r="D266" s="38">
        <v>0.23854795250963401</v>
      </c>
    </row>
    <row r="267" spans="1:4" x14ac:dyDescent="0.3">
      <c r="A267" s="37" t="s">
        <v>366</v>
      </c>
      <c r="B267" s="38">
        <v>0.81008597010113104</v>
      </c>
      <c r="C267" s="38">
        <v>0.44482160266523602</v>
      </c>
      <c r="D267" s="38">
        <v>0.177557255970477</v>
      </c>
    </row>
    <row r="268" spans="1:4" x14ac:dyDescent="0.3">
      <c r="A268" s="37" t="s">
        <v>367</v>
      </c>
      <c r="B268" s="38">
        <v>0.82385037334139499</v>
      </c>
      <c r="C268" s="38">
        <v>0.47430334914667799</v>
      </c>
      <c r="D268" s="38">
        <v>0.21831748545662699</v>
      </c>
    </row>
    <row r="269" spans="1:4" x14ac:dyDescent="0.3">
      <c r="A269" s="37" t="s">
        <v>368</v>
      </c>
      <c r="B269" s="38">
        <v>0.70879682226469898</v>
      </c>
      <c r="C269" s="38">
        <v>0.56655791714047998</v>
      </c>
      <c r="D269" s="38">
        <v>0.319844604443972</v>
      </c>
    </row>
    <row r="270" spans="1:4" x14ac:dyDescent="0.3">
      <c r="A270" s="37" t="s">
        <v>362</v>
      </c>
      <c r="B270" s="38">
        <v>0.39105114894818999</v>
      </c>
      <c r="C270" s="38">
        <v>0.40043541350924999</v>
      </c>
      <c r="D270" s="38">
        <v>7.3327469407501997E-2</v>
      </c>
    </row>
    <row r="271" spans="1:4" x14ac:dyDescent="0.3">
      <c r="A271" s="37" t="s">
        <v>376</v>
      </c>
      <c r="B271" s="38">
        <v>0.51089937952040398</v>
      </c>
      <c r="C271" s="38">
        <v>0.34770452701862797</v>
      </c>
      <c r="D271" s="38">
        <v>0.227832079632735</v>
      </c>
    </row>
    <row r="272" spans="1:4" x14ac:dyDescent="0.3">
      <c r="A272" s="37" t="s">
        <v>375</v>
      </c>
      <c r="B272" s="38">
        <v>0.54934579763804403</v>
      </c>
      <c r="C272" s="38">
        <v>0.38882809005706298</v>
      </c>
      <c r="D272" s="38">
        <v>0.258199365502079</v>
      </c>
    </row>
    <row r="273" spans="1:4" x14ac:dyDescent="0.3">
      <c r="A273" s="37" t="s">
        <v>377</v>
      </c>
      <c r="B273" s="38">
        <v>0.60210627718575105</v>
      </c>
      <c r="C273" s="38">
        <v>0.352861779025335</v>
      </c>
      <c r="D273" s="38">
        <v>0.220358369927976</v>
      </c>
    </row>
    <row r="274" spans="1:4" x14ac:dyDescent="0.3">
      <c r="A274" s="37" t="s">
        <v>385</v>
      </c>
      <c r="B274" s="38">
        <v>0.72626728852393496</v>
      </c>
      <c r="C274" s="38">
        <v>0.69025224441192501</v>
      </c>
      <c r="D274" s="38">
        <v>0.35352615570655199</v>
      </c>
    </row>
    <row r="275" spans="1:4" x14ac:dyDescent="0.3">
      <c r="A275" s="37" t="s">
        <v>380</v>
      </c>
      <c r="B275" s="38">
        <v>0.70909002527374598</v>
      </c>
      <c r="C275" s="38">
        <v>0.71985377481415003</v>
      </c>
      <c r="D275" s="38">
        <v>0.38893979733925299</v>
      </c>
    </row>
    <row r="276" spans="1:4" x14ac:dyDescent="0.3">
      <c r="A276" s="37" t="s">
        <v>379</v>
      </c>
      <c r="B276" s="38">
        <v>0.19470869814232</v>
      </c>
      <c r="C276" s="38">
        <v>0.59204738786772604</v>
      </c>
      <c r="D276" s="38">
        <v>0.101252397329816</v>
      </c>
    </row>
    <row r="277" spans="1:4" x14ac:dyDescent="0.3">
      <c r="A277" s="37" t="s">
        <v>381</v>
      </c>
      <c r="B277" s="38">
        <v>0.11984362409156001</v>
      </c>
      <c r="C277" s="38">
        <v>0.14316347608334101</v>
      </c>
      <c r="D277" s="38">
        <v>5.5861074970873902E-3</v>
      </c>
    </row>
    <row r="278" spans="1:4" x14ac:dyDescent="0.3">
      <c r="A278" s="37" t="s">
        <v>378</v>
      </c>
      <c r="B278" s="38">
        <v>0.138458039743657</v>
      </c>
      <c r="C278" s="38">
        <v>0.150521755453707</v>
      </c>
      <c r="D278" s="38">
        <v>5.1420175267085002E-3</v>
      </c>
    </row>
    <row r="279" spans="1:4" x14ac:dyDescent="0.3">
      <c r="A279" s="37" t="s">
        <v>382</v>
      </c>
      <c r="B279" s="38">
        <v>0.74606379960616698</v>
      </c>
      <c r="C279" s="38">
        <v>0.90594909833011705</v>
      </c>
      <c r="D279" s="38">
        <v>0.39697612636591001</v>
      </c>
    </row>
    <row r="280" spans="1:4" x14ac:dyDescent="0.3">
      <c r="A280" s="37" t="s">
        <v>383</v>
      </c>
      <c r="B280" s="38">
        <v>0.29943956302896402</v>
      </c>
      <c r="C280" s="38">
        <v>0.29404900314712301</v>
      </c>
      <c r="D280" s="38">
        <v>5.3990494217452403E-2</v>
      </c>
    </row>
    <row r="281" spans="1:4" x14ac:dyDescent="0.3">
      <c r="A281" s="37" t="s">
        <v>384</v>
      </c>
      <c r="B281" s="38">
        <v>0.77406017038650099</v>
      </c>
      <c r="C281" s="38">
        <v>0.79811394186847995</v>
      </c>
      <c r="D281" s="38">
        <v>0.42787550523201101</v>
      </c>
    </row>
    <row r="282" spans="1:4" x14ac:dyDescent="0.3">
      <c r="A282" s="37" t="s">
        <v>386</v>
      </c>
      <c r="B282" s="38">
        <v>1</v>
      </c>
      <c r="C282" s="38">
        <v>1</v>
      </c>
      <c r="D282" s="38">
        <v>1</v>
      </c>
    </row>
    <row r="283" spans="1:4" x14ac:dyDescent="0.3">
      <c r="A283" s="37" t="s">
        <v>387</v>
      </c>
      <c r="B283" s="38">
        <v>0.85868851000467294</v>
      </c>
      <c r="C283" s="38">
        <v>0.70403164484502501</v>
      </c>
      <c r="D283" s="38">
        <v>0.24242056309163099</v>
      </c>
    </row>
    <row r="284" spans="1:4" x14ac:dyDescent="0.3">
      <c r="A284" s="37" t="s">
        <v>388</v>
      </c>
      <c r="B284" s="38">
        <v>0.91554055801080603</v>
      </c>
      <c r="C284" s="38">
        <v>0.95399272420232994</v>
      </c>
      <c r="D284" s="38">
        <v>0.79140294745700601</v>
      </c>
    </row>
    <row r="285" spans="1:4" x14ac:dyDescent="0.3">
      <c r="A285" s="37" t="s">
        <v>389</v>
      </c>
      <c r="B285" s="38">
        <v>1</v>
      </c>
      <c r="C285" s="38">
        <v>1</v>
      </c>
      <c r="D285" s="38">
        <v>1</v>
      </c>
    </row>
    <row r="286" spans="1:4" x14ac:dyDescent="0.3">
      <c r="A286" s="37" t="s">
        <v>391</v>
      </c>
      <c r="B286" s="38">
        <v>1</v>
      </c>
      <c r="C286" s="38">
        <v>1</v>
      </c>
      <c r="D286" s="38">
        <v>1</v>
      </c>
    </row>
    <row r="287" spans="1:4" x14ac:dyDescent="0.3">
      <c r="A287" s="37" t="s">
        <v>392</v>
      </c>
      <c r="B287" s="38">
        <v>1</v>
      </c>
      <c r="C287" s="38">
        <v>1</v>
      </c>
      <c r="D287" s="38">
        <v>1</v>
      </c>
    </row>
    <row r="288" spans="1:4" x14ac:dyDescent="0.3">
      <c r="A288" s="37" t="s">
        <v>393</v>
      </c>
      <c r="B288" s="38">
        <v>0.86082477721735995</v>
      </c>
      <c r="C288" s="38">
        <v>0.747522311506995</v>
      </c>
      <c r="D288" s="38">
        <v>0.35923297250534603</v>
      </c>
    </row>
    <row r="289" spans="1:4" x14ac:dyDescent="0.3">
      <c r="A289" s="37" t="s">
        <v>394</v>
      </c>
      <c r="B289" s="38">
        <v>1</v>
      </c>
      <c r="C289" s="38">
        <v>1</v>
      </c>
      <c r="D289" s="38">
        <v>1</v>
      </c>
    </row>
    <row r="290" spans="1:4" x14ac:dyDescent="0.3">
      <c r="A290" s="37" t="s">
        <v>395</v>
      </c>
      <c r="B290" s="38">
        <v>1</v>
      </c>
      <c r="C290" s="38">
        <v>1</v>
      </c>
      <c r="D290" s="38">
        <v>1</v>
      </c>
    </row>
    <row r="291" spans="1:4" x14ac:dyDescent="0.3">
      <c r="A291" s="37" t="s">
        <v>396</v>
      </c>
      <c r="B291" s="38">
        <v>0.89872985215933598</v>
      </c>
      <c r="C291" s="38">
        <v>0.82587093149163104</v>
      </c>
      <c r="D291" s="38">
        <v>0.467070726278142</v>
      </c>
    </row>
    <row r="292" spans="1:4" x14ac:dyDescent="0.3">
      <c r="A292" s="37" t="s">
        <v>397</v>
      </c>
      <c r="B292" s="38">
        <v>0.86357118302039704</v>
      </c>
      <c r="C292" s="38">
        <v>0.77450317788353995</v>
      </c>
      <c r="D292" s="38">
        <v>0.40599022593470102</v>
      </c>
    </row>
    <row r="293" spans="1:4" x14ac:dyDescent="0.3">
      <c r="A293" s="37" t="s">
        <v>398</v>
      </c>
      <c r="B293" s="38">
        <v>0.87187947736069404</v>
      </c>
      <c r="C293" s="38">
        <v>0.784431722158068</v>
      </c>
      <c r="D293" s="38">
        <v>0.39665639646663697</v>
      </c>
    </row>
    <row r="294" spans="1:4" x14ac:dyDescent="0.3">
      <c r="A294" s="37" t="s">
        <v>606</v>
      </c>
      <c r="B294" s="38">
        <v>0.42398020455327601</v>
      </c>
      <c r="C294" s="38">
        <v>0.55964683764027001</v>
      </c>
      <c r="D294" s="38">
        <v>0.216029024754782</v>
      </c>
    </row>
    <row r="295" spans="1:4" x14ac:dyDescent="0.3">
      <c r="A295" s="37" t="s">
        <v>399</v>
      </c>
      <c r="B295" s="38">
        <v>0.87791865463449104</v>
      </c>
      <c r="C295" s="38">
        <v>0.83125168968081098</v>
      </c>
      <c r="D295" s="38">
        <v>0.404805917640498</v>
      </c>
    </row>
    <row r="296" spans="1:4" x14ac:dyDescent="0.3">
      <c r="A296" s="37" t="s">
        <v>400</v>
      </c>
      <c r="B296" s="38">
        <v>1</v>
      </c>
      <c r="C296" s="38">
        <v>1</v>
      </c>
      <c r="D296" s="38">
        <v>1</v>
      </c>
    </row>
    <row r="297" spans="1:4" x14ac:dyDescent="0.3">
      <c r="A297" s="37" t="s">
        <v>401</v>
      </c>
      <c r="B297" s="38">
        <v>0.92132422810861503</v>
      </c>
      <c r="C297" s="38">
        <v>0.83356389939958697</v>
      </c>
      <c r="D297" s="38">
        <v>0.44729430521126901</v>
      </c>
    </row>
    <row r="298" spans="1:4" x14ac:dyDescent="0.3">
      <c r="A298" s="37" t="s">
        <v>402</v>
      </c>
      <c r="B298" s="38">
        <v>1</v>
      </c>
      <c r="C298" s="38">
        <v>1</v>
      </c>
      <c r="D298" s="38">
        <v>1</v>
      </c>
    </row>
    <row r="299" spans="1:4" x14ac:dyDescent="0.3">
      <c r="A299" s="37" t="s">
        <v>403</v>
      </c>
      <c r="B299" s="38">
        <v>1</v>
      </c>
      <c r="C299" s="38">
        <v>1</v>
      </c>
      <c r="D299" s="38">
        <v>1</v>
      </c>
    </row>
    <row r="300" spans="1:4" x14ac:dyDescent="0.3">
      <c r="A300" s="37" t="s">
        <v>404</v>
      </c>
      <c r="B300" s="38">
        <v>1</v>
      </c>
      <c r="C300" s="38">
        <v>1</v>
      </c>
      <c r="D300" s="38">
        <v>1</v>
      </c>
    </row>
    <row r="301" spans="1:4" x14ac:dyDescent="0.3">
      <c r="A301" s="37" t="s">
        <v>406</v>
      </c>
      <c r="B301" s="38">
        <v>1</v>
      </c>
      <c r="C301" s="38">
        <v>1</v>
      </c>
      <c r="D301" s="38">
        <v>1</v>
      </c>
    </row>
    <row r="302" spans="1:4" x14ac:dyDescent="0.3">
      <c r="A302" s="37" t="s">
        <v>407</v>
      </c>
      <c r="B302" s="38">
        <v>1</v>
      </c>
      <c r="C302" s="38">
        <v>1</v>
      </c>
      <c r="D302" s="38">
        <v>1</v>
      </c>
    </row>
    <row r="303" spans="1:4" x14ac:dyDescent="0.3">
      <c r="A303" s="37" t="s">
        <v>405</v>
      </c>
      <c r="B303" s="38">
        <v>1</v>
      </c>
      <c r="C303" s="38">
        <v>1</v>
      </c>
      <c r="D303" s="38">
        <v>1</v>
      </c>
    </row>
    <row r="304" spans="1:4" x14ac:dyDescent="0.3">
      <c r="A304" s="37" t="s">
        <v>408</v>
      </c>
      <c r="B304" s="38">
        <v>1</v>
      </c>
      <c r="C304" s="38">
        <v>1</v>
      </c>
      <c r="D304" s="38">
        <v>1</v>
      </c>
    </row>
    <row r="305" spans="1:4" x14ac:dyDescent="0.3">
      <c r="A305" s="37" t="s">
        <v>409</v>
      </c>
      <c r="B305" s="38">
        <v>1</v>
      </c>
      <c r="C305" s="38">
        <v>1</v>
      </c>
      <c r="D305" s="38">
        <v>1</v>
      </c>
    </row>
    <row r="306" spans="1:4" x14ac:dyDescent="0.3">
      <c r="A306" s="37" t="s">
        <v>390</v>
      </c>
      <c r="B306" s="38">
        <v>0.51676591375981495</v>
      </c>
      <c r="C306" s="38">
        <v>0.791819041312113</v>
      </c>
      <c r="D306" s="38">
        <v>0.250429110367275</v>
      </c>
    </row>
    <row r="307" spans="1:4" x14ac:dyDescent="0.3">
      <c r="A307" s="37" t="s">
        <v>411</v>
      </c>
      <c r="B307" s="38">
        <v>0.67858304079146803</v>
      </c>
      <c r="C307" s="38">
        <v>0.88981793873587101</v>
      </c>
      <c r="D307" s="38">
        <v>0.668268838136306</v>
      </c>
    </row>
    <row r="308" spans="1:4" x14ac:dyDescent="0.3">
      <c r="A308" s="37" t="s">
        <v>410</v>
      </c>
      <c r="B308" s="38">
        <v>0.66438726803659398</v>
      </c>
      <c r="C308" s="38">
        <v>0.62270656236871602</v>
      </c>
      <c r="D308" s="38">
        <v>0.36289641259521399</v>
      </c>
    </row>
    <row r="309" spans="1:4" x14ac:dyDescent="0.3">
      <c r="A309" s="37" t="s">
        <v>412</v>
      </c>
      <c r="B309" s="38">
        <v>0.83773239460952098</v>
      </c>
      <c r="C309" s="38">
        <v>0.91916728834364703</v>
      </c>
      <c r="D309" s="38">
        <v>1</v>
      </c>
    </row>
    <row r="310" spans="1:4" x14ac:dyDescent="0.3">
      <c r="A310" s="37" t="s">
        <v>413</v>
      </c>
      <c r="B310" s="38">
        <v>0.91390103815338497</v>
      </c>
      <c r="C310" s="38">
        <v>0.92205226474441404</v>
      </c>
      <c r="D310" s="38">
        <v>0.81943326397759597</v>
      </c>
    </row>
    <row r="311" spans="1:4" x14ac:dyDescent="0.3">
      <c r="A311" s="37" t="s">
        <v>420</v>
      </c>
      <c r="B311" s="38">
        <v>0.174879384704798</v>
      </c>
      <c r="C311" s="38">
        <v>0.57562789348627597</v>
      </c>
      <c r="D311" s="38">
        <v>0.51325193257826995</v>
      </c>
    </row>
    <row r="312" spans="1:4" x14ac:dyDescent="0.3">
      <c r="A312" s="37" t="s">
        <v>426</v>
      </c>
      <c r="B312" s="38">
        <v>0.75008087306444104</v>
      </c>
      <c r="C312" s="38">
        <v>0.592489211274001</v>
      </c>
      <c r="D312" s="38">
        <v>0.47476301364668999</v>
      </c>
    </row>
    <row r="313" spans="1:4" x14ac:dyDescent="0.3">
      <c r="A313" s="37" t="s">
        <v>425</v>
      </c>
      <c r="B313" s="38">
        <v>0.68401361354916701</v>
      </c>
      <c r="C313" s="38">
        <v>0.124788896543043</v>
      </c>
      <c r="D313" s="38">
        <v>0.125652151844241</v>
      </c>
    </row>
    <row r="314" spans="1:4" x14ac:dyDescent="0.3">
      <c r="A314" s="37" t="s">
        <v>415</v>
      </c>
      <c r="B314" s="38">
        <v>0.67465390138308401</v>
      </c>
      <c r="C314" s="38">
        <v>0.169181515199959</v>
      </c>
      <c r="D314" s="38">
        <v>0.11323068952082301</v>
      </c>
    </row>
    <row r="315" spans="1:4" x14ac:dyDescent="0.3">
      <c r="A315" s="37" t="s">
        <v>417</v>
      </c>
      <c r="B315" s="38">
        <v>0.74990412446619104</v>
      </c>
      <c r="C315" s="38">
        <v>0.60051613970607498</v>
      </c>
      <c r="D315" s="38">
        <v>0.44342490961851999</v>
      </c>
    </row>
    <row r="316" spans="1:4" x14ac:dyDescent="0.3">
      <c r="A316" s="37" t="s">
        <v>414</v>
      </c>
      <c r="B316" s="38">
        <v>0.64795750539270602</v>
      </c>
      <c r="C316" s="38">
        <v>0.35534266638938</v>
      </c>
      <c r="D316" s="38">
        <v>0.43811598314181599</v>
      </c>
    </row>
    <row r="317" spans="1:4" x14ac:dyDescent="0.3">
      <c r="A317" s="37" t="s">
        <v>416</v>
      </c>
      <c r="B317" s="38">
        <v>0.78588515356370003</v>
      </c>
      <c r="C317" s="38">
        <v>0.59911042301902195</v>
      </c>
      <c r="D317" s="38">
        <v>0.44071516919846998</v>
      </c>
    </row>
    <row r="318" spans="1:4" x14ac:dyDescent="0.3">
      <c r="A318" s="37" t="s">
        <v>418</v>
      </c>
      <c r="B318" s="38">
        <v>0.76547072606307098</v>
      </c>
      <c r="C318" s="38">
        <v>0.50013132666737103</v>
      </c>
      <c r="D318" s="38">
        <v>0.47171808907866197</v>
      </c>
    </row>
    <row r="319" spans="1:4" x14ac:dyDescent="0.3">
      <c r="A319" s="37" t="s">
        <v>419</v>
      </c>
      <c r="B319" s="38">
        <v>0.738327979307562</v>
      </c>
      <c r="C319" s="38">
        <v>0.53122156724144498</v>
      </c>
      <c r="D319" s="38">
        <v>0.22736619435946701</v>
      </c>
    </row>
    <row r="320" spans="1:4" x14ac:dyDescent="0.3">
      <c r="A320" s="37" t="s">
        <v>424</v>
      </c>
      <c r="B320" s="38">
        <v>0.87335092033739203</v>
      </c>
      <c r="C320" s="38">
        <v>0.69549829781781503</v>
      </c>
      <c r="D320" s="38">
        <v>0.52536484220451696</v>
      </c>
    </row>
    <row r="321" spans="1:4" x14ac:dyDescent="0.3">
      <c r="A321" s="37" t="s">
        <v>422</v>
      </c>
      <c r="B321" s="38">
        <v>0.12189896511894301</v>
      </c>
      <c r="C321" s="38">
        <v>0.14298150938925999</v>
      </c>
      <c r="D321" s="38">
        <v>5.7564343887308899E-3</v>
      </c>
    </row>
    <row r="322" spans="1:4" x14ac:dyDescent="0.3">
      <c r="A322" s="37" t="s">
        <v>421</v>
      </c>
      <c r="B322" s="38">
        <v>0.15169228825796799</v>
      </c>
      <c r="C322" s="38">
        <v>0.162915596887831</v>
      </c>
      <c r="D322" s="38">
        <v>5.8000639346750598E-3</v>
      </c>
    </row>
    <row r="323" spans="1:4" x14ac:dyDescent="0.3">
      <c r="A323" s="37" t="s">
        <v>423</v>
      </c>
      <c r="B323" s="38">
        <v>0.26890841850554298</v>
      </c>
      <c r="C323" s="38">
        <v>0.23646799878983399</v>
      </c>
      <c r="D323" s="38">
        <v>4.3675350979575998E-2</v>
      </c>
    </row>
    <row r="324" spans="1:4" x14ac:dyDescent="0.3">
      <c r="A324" s="37" t="s">
        <v>427</v>
      </c>
      <c r="B324" s="38">
        <v>0.70543358807909795</v>
      </c>
      <c r="C324" s="38">
        <v>1</v>
      </c>
      <c r="D324" s="38">
        <v>0.67676466832530702</v>
      </c>
    </row>
    <row r="325" spans="1:4" x14ac:dyDescent="0.3">
      <c r="A325" s="37" t="s">
        <v>434</v>
      </c>
      <c r="B325" s="38">
        <v>0.80485797313097196</v>
      </c>
      <c r="C325" s="38">
        <v>0.69050504527208001</v>
      </c>
      <c r="D325" s="38">
        <v>0.46517690078249802</v>
      </c>
    </row>
    <row r="326" spans="1:4" x14ac:dyDescent="0.3">
      <c r="A326" s="37" t="s">
        <v>437</v>
      </c>
      <c r="B326" s="38">
        <v>0.66530120694495098</v>
      </c>
      <c r="C326" s="38">
        <v>0.57738131366518997</v>
      </c>
      <c r="D326" s="38">
        <v>0.27475956399964802</v>
      </c>
    </row>
    <row r="327" spans="1:4" x14ac:dyDescent="0.3">
      <c r="A327" s="37" t="s">
        <v>432</v>
      </c>
      <c r="B327" s="38">
        <v>0.87566289518218798</v>
      </c>
      <c r="C327" s="38">
        <v>1</v>
      </c>
      <c r="D327" s="38">
        <v>1</v>
      </c>
    </row>
    <row r="328" spans="1:4" x14ac:dyDescent="0.3">
      <c r="A328" s="37" t="s">
        <v>450</v>
      </c>
      <c r="B328" s="38">
        <v>0.87725383172310001</v>
      </c>
      <c r="C328" s="38">
        <v>0.69649436065765502</v>
      </c>
      <c r="D328" s="38">
        <v>0.13625743772316301</v>
      </c>
    </row>
    <row r="329" spans="1:4" x14ac:dyDescent="0.3">
      <c r="A329" s="37" t="s">
        <v>428</v>
      </c>
      <c r="B329" s="38">
        <v>0.817888557591684</v>
      </c>
      <c r="C329" s="38">
        <v>1</v>
      </c>
      <c r="D329" s="38">
        <v>0.84956003220959597</v>
      </c>
    </row>
    <row r="330" spans="1:4" x14ac:dyDescent="0.3">
      <c r="A330" s="37" t="s">
        <v>435</v>
      </c>
      <c r="B330" s="38">
        <v>0.73578066514762896</v>
      </c>
      <c r="C330" s="38">
        <v>0.57929426320399202</v>
      </c>
      <c r="D330" s="38">
        <v>0.32512960739082297</v>
      </c>
    </row>
    <row r="331" spans="1:4" x14ac:dyDescent="0.3">
      <c r="A331" s="37" t="s">
        <v>436</v>
      </c>
      <c r="B331" s="38">
        <v>1</v>
      </c>
      <c r="C331" s="38">
        <v>1</v>
      </c>
      <c r="D331" s="38">
        <v>1</v>
      </c>
    </row>
    <row r="332" spans="1:4" x14ac:dyDescent="0.3">
      <c r="A332" s="37" t="s">
        <v>431</v>
      </c>
      <c r="B332" s="38">
        <v>0.524539229063685</v>
      </c>
      <c r="C332" s="38">
        <v>0.73887411128942804</v>
      </c>
      <c r="D332" s="38">
        <v>0.50767716906039495</v>
      </c>
    </row>
    <row r="333" spans="1:4" x14ac:dyDescent="0.3">
      <c r="A333" s="37" t="s">
        <v>429</v>
      </c>
      <c r="B333" s="38">
        <v>0.80336550508263205</v>
      </c>
      <c r="C333" s="38">
        <v>0.70089315799058605</v>
      </c>
      <c r="D333" s="38">
        <v>0.43992275302033101</v>
      </c>
    </row>
    <row r="334" spans="1:4" x14ac:dyDescent="0.3">
      <c r="A334" s="37" t="s">
        <v>453</v>
      </c>
      <c r="B334" s="38">
        <v>0.93106430288126796</v>
      </c>
      <c r="C334" s="38">
        <v>0.83399949476791702</v>
      </c>
      <c r="D334" s="38">
        <v>0.55086011065551799</v>
      </c>
    </row>
    <row r="335" spans="1:4" x14ac:dyDescent="0.3">
      <c r="A335" s="37" t="s">
        <v>433</v>
      </c>
      <c r="B335" s="38">
        <v>0.55434934259723001</v>
      </c>
      <c r="C335" s="38">
        <v>0.52864928805203304</v>
      </c>
      <c r="D335" s="38">
        <v>0.32345339821664398</v>
      </c>
    </row>
    <row r="336" spans="1:4" x14ac:dyDescent="0.3">
      <c r="A336" s="37" t="s">
        <v>452</v>
      </c>
      <c r="B336" s="38">
        <v>0.88765633300878</v>
      </c>
      <c r="C336" s="38">
        <v>0.83756160150228098</v>
      </c>
      <c r="D336" s="38">
        <v>0.463533490965506</v>
      </c>
    </row>
    <row r="337" spans="1:4" x14ac:dyDescent="0.3">
      <c r="A337" s="37" t="s">
        <v>451</v>
      </c>
      <c r="B337" s="38">
        <v>1</v>
      </c>
      <c r="C337" s="38">
        <v>1</v>
      </c>
      <c r="D337" s="38">
        <v>1</v>
      </c>
    </row>
    <row r="338" spans="1:4" x14ac:dyDescent="0.3">
      <c r="A338" s="37" t="s">
        <v>430</v>
      </c>
      <c r="B338" s="38">
        <v>0.78603811045190197</v>
      </c>
      <c r="C338" s="38">
        <v>0.59374590773865199</v>
      </c>
      <c r="D338" s="38">
        <v>0.31128201470935402</v>
      </c>
    </row>
    <row r="339" spans="1:4" x14ac:dyDescent="0.3">
      <c r="A339" s="37" t="s">
        <v>438</v>
      </c>
      <c r="B339" s="38">
        <v>0.39954428105647699</v>
      </c>
      <c r="C339" s="38">
        <v>0.700812635895253</v>
      </c>
      <c r="D339" s="38">
        <v>0.39295287578954902</v>
      </c>
    </row>
    <row r="340" spans="1:4" x14ac:dyDescent="0.3">
      <c r="A340" s="37" t="s">
        <v>439</v>
      </c>
      <c r="B340" s="38">
        <v>0.832675754752497</v>
      </c>
      <c r="C340" s="38">
        <v>0.79801588592975703</v>
      </c>
      <c r="D340" s="38">
        <v>0.363628135948389</v>
      </c>
    </row>
    <row r="341" spans="1:4" x14ac:dyDescent="0.3">
      <c r="A341" s="37" t="s">
        <v>440</v>
      </c>
      <c r="B341" s="38">
        <v>0.83275304833869901</v>
      </c>
      <c r="C341" s="38">
        <v>0.66857733672081698</v>
      </c>
      <c r="D341" s="38">
        <v>0.407228110190818</v>
      </c>
    </row>
    <row r="342" spans="1:4" x14ac:dyDescent="0.3">
      <c r="A342" s="37" t="s">
        <v>441</v>
      </c>
      <c r="B342" s="38">
        <v>0.90171252299750004</v>
      </c>
      <c r="C342" s="38">
        <v>0.77119217976301302</v>
      </c>
      <c r="D342" s="38">
        <v>0.43085338633294101</v>
      </c>
    </row>
    <row r="343" spans="1:4" x14ac:dyDescent="0.3">
      <c r="A343" s="37" t="s">
        <v>442</v>
      </c>
      <c r="B343" s="38">
        <v>0.872664140682339</v>
      </c>
      <c r="C343" s="38">
        <v>0.615516902889365</v>
      </c>
      <c r="D343" s="38">
        <v>0.39888095124013601</v>
      </c>
    </row>
    <row r="344" spans="1:4" x14ac:dyDescent="0.3">
      <c r="A344" s="37" t="s">
        <v>443</v>
      </c>
      <c r="B344" s="38">
        <v>0.755849649460971</v>
      </c>
      <c r="C344" s="38">
        <v>0.57556008305855699</v>
      </c>
      <c r="D344" s="38">
        <v>0.33437843299867098</v>
      </c>
    </row>
    <row r="345" spans="1:4" x14ac:dyDescent="0.3">
      <c r="A345" s="37" t="s">
        <v>444</v>
      </c>
      <c r="B345" s="38">
        <v>0.80897291055985598</v>
      </c>
      <c r="C345" s="38">
        <v>0.64198831893799002</v>
      </c>
      <c r="D345" s="38">
        <v>0.38108214960341302</v>
      </c>
    </row>
    <row r="346" spans="1:4" x14ac:dyDescent="0.3">
      <c r="A346" s="37" t="s">
        <v>445</v>
      </c>
      <c r="B346" s="38">
        <v>0.78703744943663401</v>
      </c>
      <c r="C346" s="38">
        <v>0.55953325932216003</v>
      </c>
      <c r="D346" s="38">
        <v>0.317886629632469</v>
      </c>
    </row>
    <row r="347" spans="1:4" x14ac:dyDescent="0.3">
      <c r="A347" s="37" t="s">
        <v>446</v>
      </c>
      <c r="B347" s="38">
        <v>0.91250404276309305</v>
      </c>
      <c r="C347" s="38">
        <v>0.71026028365332605</v>
      </c>
      <c r="D347" s="38">
        <v>0.52827470899444395</v>
      </c>
    </row>
    <row r="348" spans="1:4" x14ac:dyDescent="0.3">
      <c r="A348" s="37" t="s">
        <v>447</v>
      </c>
      <c r="B348" s="38">
        <v>0.31737318136347997</v>
      </c>
      <c r="C348" s="38">
        <v>0.38403340915161599</v>
      </c>
      <c r="D348" s="38">
        <v>7.0192507136342203E-2</v>
      </c>
    </row>
    <row r="349" spans="1:4" x14ac:dyDescent="0.3">
      <c r="A349" s="37" t="s">
        <v>448</v>
      </c>
      <c r="B349" s="38">
        <v>0.73877707364367995</v>
      </c>
      <c r="C349" s="38">
        <v>0.84404211037544397</v>
      </c>
      <c r="D349" s="38">
        <v>0.27702366320043698</v>
      </c>
    </row>
    <row r="350" spans="1:4" x14ac:dyDescent="0.3">
      <c r="A350" s="37" t="s">
        <v>449</v>
      </c>
      <c r="B350" s="38">
        <v>0.84355273743110704</v>
      </c>
      <c r="C350" s="38">
        <v>0.79166247297651704</v>
      </c>
      <c r="D350" s="38">
        <v>0.34571827257528298</v>
      </c>
    </row>
    <row r="351" spans="1:4" x14ac:dyDescent="0.3">
      <c r="A351" s="37" t="s">
        <v>454</v>
      </c>
      <c r="B351" s="38">
        <v>0.40583778995862002</v>
      </c>
      <c r="C351" s="38">
        <v>0.60404074388933005</v>
      </c>
      <c r="D351" s="38">
        <v>0.10808170765793999</v>
      </c>
    </row>
    <row r="352" spans="1:4" x14ac:dyDescent="0.3">
      <c r="A352" s="37" t="s">
        <v>455</v>
      </c>
      <c r="B352" s="38">
        <v>0.454773264165864</v>
      </c>
      <c r="C352" s="38">
        <v>0.69356625731302102</v>
      </c>
      <c r="D352" s="38">
        <v>0.150336307260205</v>
      </c>
    </row>
    <row r="353" spans="1:4" x14ac:dyDescent="0.3">
      <c r="A353" s="37" t="s">
        <v>456</v>
      </c>
      <c r="B353" s="38">
        <v>0.87118995047478798</v>
      </c>
      <c r="C353" s="38">
        <v>0.74352258020044104</v>
      </c>
      <c r="D353" s="38">
        <v>0.31945637762660201</v>
      </c>
    </row>
    <row r="354" spans="1:4" x14ac:dyDescent="0.3">
      <c r="A354" s="37" t="s">
        <v>458</v>
      </c>
      <c r="B354" s="38">
        <v>1</v>
      </c>
      <c r="C354" s="38">
        <v>1</v>
      </c>
      <c r="D354" s="38">
        <v>1</v>
      </c>
    </row>
    <row r="355" spans="1:4" x14ac:dyDescent="0.3">
      <c r="A355" s="37" t="s">
        <v>459</v>
      </c>
      <c r="B355" s="38">
        <v>0.93408040600828102</v>
      </c>
      <c r="C355" s="38">
        <v>0.73443760495204002</v>
      </c>
      <c r="D355" s="38">
        <v>0.225983494550685</v>
      </c>
    </row>
    <row r="356" spans="1:4" x14ac:dyDescent="0.3">
      <c r="A356" s="37" t="s">
        <v>460</v>
      </c>
      <c r="B356" s="38">
        <v>0.80012790256722</v>
      </c>
      <c r="C356" s="38">
        <v>0.67896311872410597</v>
      </c>
      <c r="D356" s="38">
        <v>0.25686517101775502</v>
      </c>
    </row>
    <row r="357" spans="1:4" x14ac:dyDescent="0.3">
      <c r="A357" s="37" t="s">
        <v>461</v>
      </c>
      <c r="B357" s="38">
        <v>0.83229089141936496</v>
      </c>
      <c r="C357" s="38">
        <v>0.68402770998568796</v>
      </c>
      <c r="D357" s="38">
        <v>0.22175431728387399</v>
      </c>
    </row>
    <row r="358" spans="1:4" x14ac:dyDescent="0.3">
      <c r="A358" s="37" t="s">
        <v>462</v>
      </c>
      <c r="B358" s="38">
        <v>0.68701274244569999</v>
      </c>
      <c r="C358" s="38">
        <v>0.89322536241538197</v>
      </c>
      <c r="D358" s="38">
        <v>0.50806188643081696</v>
      </c>
    </row>
    <row r="359" spans="1:4" x14ac:dyDescent="0.3">
      <c r="A359" s="37" t="s">
        <v>463</v>
      </c>
      <c r="B359" s="38">
        <v>0.88685354423970697</v>
      </c>
      <c r="C359" s="38">
        <v>0.87782847832382005</v>
      </c>
      <c r="D359" s="38">
        <v>0.55586288785803795</v>
      </c>
    </row>
    <row r="360" spans="1:4" x14ac:dyDescent="0.3">
      <c r="A360" s="37" t="s">
        <v>475</v>
      </c>
      <c r="B360" s="38">
        <v>1</v>
      </c>
      <c r="C360" s="38">
        <v>1</v>
      </c>
      <c r="D360" s="38">
        <v>1</v>
      </c>
    </row>
    <row r="361" spans="1:4" x14ac:dyDescent="0.3">
      <c r="A361" s="37" t="s">
        <v>465</v>
      </c>
      <c r="B361" s="38">
        <v>1</v>
      </c>
      <c r="C361" s="38">
        <v>1</v>
      </c>
      <c r="D361" s="38">
        <v>1</v>
      </c>
    </row>
    <row r="362" spans="1:4" x14ac:dyDescent="0.3">
      <c r="A362" s="37" t="s">
        <v>464</v>
      </c>
      <c r="B362" s="38">
        <v>1</v>
      </c>
      <c r="C362" s="38">
        <v>1</v>
      </c>
      <c r="D362" s="38">
        <v>1</v>
      </c>
    </row>
    <row r="363" spans="1:4" x14ac:dyDescent="0.3">
      <c r="A363" s="37" t="s">
        <v>476</v>
      </c>
      <c r="B363" s="38">
        <v>1</v>
      </c>
      <c r="C363" s="38">
        <v>1</v>
      </c>
      <c r="D363" s="38">
        <v>1</v>
      </c>
    </row>
    <row r="364" spans="1:4" x14ac:dyDescent="0.3">
      <c r="A364" s="37" t="s">
        <v>466</v>
      </c>
      <c r="B364" s="38">
        <v>0.87734269689334998</v>
      </c>
      <c r="C364" s="38">
        <v>0.78094730219179298</v>
      </c>
      <c r="D364" s="38">
        <v>0.32083550300594599</v>
      </c>
    </row>
    <row r="365" spans="1:4" x14ac:dyDescent="0.3">
      <c r="A365" s="37" t="s">
        <v>467</v>
      </c>
      <c r="B365" s="38">
        <v>0.8417411076472</v>
      </c>
      <c r="C365" s="38">
        <v>0.71548815200599103</v>
      </c>
      <c r="D365" s="38">
        <v>0.304735288859389</v>
      </c>
    </row>
    <row r="366" spans="1:4" x14ac:dyDescent="0.3">
      <c r="A366" s="37" t="s">
        <v>468</v>
      </c>
      <c r="B366" s="38">
        <v>1</v>
      </c>
      <c r="C366" s="38">
        <v>1</v>
      </c>
      <c r="D366" s="38">
        <v>1</v>
      </c>
    </row>
    <row r="367" spans="1:4" x14ac:dyDescent="0.3">
      <c r="A367" s="37" t="s">
        <v>469</v>
      </c>
      <c r="B367" s="38">
        <v>0.89280360294265704</v>
      </c>
      <c r="C367" s="38">
        <v>0.78366370900825</v>
      </c>
      <c r="D367" s="38">
        <v>0.339408528272031</v>
      </c>
    </row>
    <row r="368" spans="1:4" x14ac:dyDescent="0.3">
      <c r="A368" s="37" t="s">
        <v>470</v>
      </c>
      <c r="B368" s="38">
        <v>1</v>
      </c>
      <c r="C368" s="38">
        <v>1</v>
      </c>
      <c r="D368" s="38">
        <v>1</v>
      </c>
    </row>
    <row r="369" spans="1:4" x14ac:dyDescent="0.3">
      <c r="A369" s="37" t="s">
        <v>471</v>
      </c>
      <c r="B369" s="38">
        <v>1</v>
      </c>
      <c r="C369" s="38">
        <v>1</v>
      </c>
      <c r="D369" s="38">
        <v>1</v>
      </c>
    </row>
    <row r="370" spans="1:4" x14ac:dyDescent="0.3">
      <c r="A370" s="37" t="s">
        <v>472</v>
      </c>
      <c r="B370" s="38">
        <v>0.85449323860871995</v>
      </c>
      <c r="C370" s="38">
        <v>0.83531813872357896</v>
      </c>
      <c r="D370" s="38">
        <v>0.65696311492814097</v>
      </c>
    </row>
    <row r="371" spans="1:4" x14ac:dyDescent="0.3">
      <c r="A371" s="37" t="s">
        <v>477</v>
      </c>
      <c r="B371" s="38">
        <v>1</v>
      </c>
      <c r="C371" s="38">
        <v>1</v>
      </c>
      <c r="D371" s="38">
        <v>1</v>
      </c>
    </row>
    <row r="372" spans="1:4" x14ac:dyDescent="0.3">
      <c r="A372" s="37" t="s">
        <v>473</v>
      </c>
      <c r="B372" s="38">
        <v>1</v>
      </c>
      <c r="C372" s="38">
        <v>1</v>
      </c>
      <c r="D372" s="38">
        <v>1</v>
      </c>
    </row>
    <row r="373" spans="1:4" x14ac:dyDescent="0.3">
      <c r="A373" s="37" t="s">
        <v>474</v>
      </c>
      <c r="B373" s="38">
        <v>1</v>
      </c>
      <c r="C373" s="38">
        <v>1</v>
      </c>
      <c r="D373" s="38">
        <v>1</v>
      </c>
    </row>
    <row r="374" spans="1:4" x14ac:dyDescent="0.3">
      <c r="A374" s="37" t="s">
        <v>478</v>
      </c>
      <c r="B374" s="38">
        <v>1</v>
      </c>
      <c r="C374" s="38">
        <v>1</v>
      </c>
      <c r="D374" s="38">
        <v>1</v>
      </c>
    </row>
    <row r="375" spans="1:4" x14ac:dyDescent="0.3">
      <c r="A375" s="37" t="s">
        <v>457</v>
      </c>
      <c r="B375" s="38">
        <v>0.54682962027042303</v>
      </c>
      <c r="C375" s="38">
        <v>0.74330119316786203</v>
      </c>
      <c r="D375" s="38">
        <v>0.12957978254980501</v>
      </c>
    </row>
    <row r="376" spans="1:4" x14ac:dyDescent="0.3">
      <c r="A376" s="37" t="s">
        <v>504</v>
      </c>
      <c r="B376" s="38">
        <v>0.43949947388613603</v>
      </c>
      <c r="C376" s="38">
        <v>0.550651977458116</v>
      </c>
      <c r="D376" s="38">
        <v>0.32528771796681499</v>
      </c>
    </row>
    <row r="377" spans="1:4" x14ac:dyDescent="0.3">
      <c r="A377" s="37" t="s">
        <v>505</v>
      </c>
      <c r="B377" s="38">
        <v>1</v>
      </c>
      <c r="C377" s="38">
        <v>1</v>
      </c>
      <c r="D377" s="38">
        <v>1</v>
      </c>
    </row>
    <row r="378" spans="1:4" x14ac:dyDescent="0.3">
      <c r="A378" s="37" t="s">
        <v>506</v>
      </c>
      <c r="B378" s="38">
        <v>0.77240531491426001</v>
      </c>
      <c r="C378" s="38">
        <v>0.49875661962996298</v>
      </c>
      <c r="D378" s="38">
        <v>0.334489154544518</v>
      </c>
    </row>
    <row r="379" spans="1:4" x14ac:dyDescent="0.3">
      <c r="A379" s="37" t="s">
        <v>507</v>
      </c>
      <c r="B379" s="38">
        <v>0.775053514336839</v>
      </c>
      <c r="C379" s="38">
        <v>0.58031476846662999</v>
      </c>
      <c r="D379" s="38">
        <v>0.32654121181060197</v>
      </c>
    </row>
    <row r="380" spans="1:4" x14ac:dyDescent="0.3">
      <c r="A380" s="37" t="s">
        <v>508</v>
      </c>
      <c r="B380" s="38">
        <v>0.55608023752965796</v>
      </c>
      <c r="C380" s="38">
        <v>0.57097203853635004</v>
      </c>
      <c r="D380" s="38">
        <v>0.39051580396996399</v>
      </c>
    </row>
    <row r="381" spans="1:4" x14ac:dyDescent="0.3">
      <c r="A381" s="37" t="s">
        <v>499</v>
      </c>
      <c r="B381" s="38">
        <v>0.52429178583965397</v>
      </c>
      <c r="C381" s="38">
        <v>0.46536322338747499</v>
      </c>
      <c r="D381" s="38">
        <v>0.28192997954626098</v>
      </c>
    </row>
    <row r="382" spans="1:4" x14ac:dyDescent="0.3">
      <c r="A382" s="37" t="s">
        <v>509</v>
      </c>
      <c r="B382" s="38">
        <v>0.97361016296365099</v>
      </c>
      <c r="C382" s="38">
        <v>1</v>
      </c>
      <c r="D382" s="38">
        <v>1</v>
      </c>
    </row>
    <row r="383" spans="1:4" x14ac:dyDescent="0.3">
      <c r="A383" s="37" t="s">
        <v>510</v>
      </c>
      <c r="B383" s="38">
        <v>1</v>
      </c>
      <c r="C383" s="38">
        <v>1</v>
      </c>
      <c r="D383" s="38">
        <v>1</v>
      </c>
    </row>
    <row r="384" spans="1:4" x14ac:dyDescent="0.3">
      <c r="A384" s="37" t="s">
        <v>511</v>
      </c>
      <c r="B384" s="38">
        <v>0.79949532648311095</v>
      </c>
      <c r="C384" s="38">
        <v>0.59487911341557398</v>
      </c>
      <c r="D384" s="38">
        <v>0.23296460143622599</v>
      </c>
    </row>
    <row r="385" spans="1:4" x14ac:dyDescent="0.3">
      <c r="A385" s="37" t="s">
        <v>512</v>
      </c>
      <c r="B385" s="38">
        <v>1</v>
      </c>
      <c r="C385" s="38">
        <v>1</v>
      </c>
      <c r="D385" s="38">
        <v>1</v>
      </c>
    </row>
    <row r="386" spans="1:4" x14ac:dyDescent="0.3">
      <c r="A386" s="37" t="s">
        <v>513</v>
      </c>
      <c r="B386" s="38">
        <v>0.788451256391968</v>
      </c>
      <c r="C386" s="38">
        <v>0.54051010643068398</v>
      </c>
      <c r="D386" s="38">
        <v>0.28262003072400399</v>
      </c>
    </row>
    <row r="387" spans="1:4" x14ac:dyDescent="0.3">
      <c r="A387" s="37" t="s">
        <v>514</v>
      </c>
      <c r="B387" s="38">
        <v>0.82957604479981095</v>
      </c>
      <c r="C387" s="38">
        <v>0.61141861377641904</v>
      </c>
      <c r="D387" s="38">
        <v>0.36064552949142598</v>
      </c>
    </row>
    <row r="388" spans="1:4" x14ac:dyDescent="0.3">
      <c r="A388" s="37" t="s">
        <v>515</v>
      </c>
      <c r="B388" s="38">
        <v>1</v>
      </c>
      <c r="C388" s="38">
        <v>1</v>
      </c>
      <c r="D388" s="38">
        <v>1</v>
      </c>
    </row>
    <row r="389" spans="1:4" x14ac:dyDescent="0.3">
      <c r="A389" s="37" t="s">
        <v>516</v>
      </c>
      <c r="B389" s="38">
        <v>0.81299513620489705</v>
      </c>
      <c r="C389" s="38">
        <v>0.58210074584524096</v>
      </c>
      <c r="D389" s="38">
        <v>0.288096870706119</v>
      </c>
    </row>
    <row r="390" spans="1:4" x14ac:dyDescent="0.3">
      <c r="A390" s="37" t="s">
        <v>517</v>
      </c>
      <c r="B390" s="38">
        <v>1</v>
      </c>
      <c r="C390" s="38">
        <v>1</v>
      </c>
      <c r="D390" s="38">
        <v>1</v>
      </c>
    </row>
    <row r="391" spans="1:4" x14ac:dyDescent="0.3">
      <c r="A391" s="37" t="s">
        <v>518</v>
      </c>
      <c r="B391" s="38">
        <v>1</v>
      </c>
      <c r="C391" s="38">
        <v>1</v>
      </c>
      <c r="D391" s="38">
        <v>1</v>
      </c>
    </row>
    <row r="392" spans="1:4" x14ac:dyDescent="0.3">
      <c r="A392" s="37" t="s">
        <v>519</v>
      </c>
      <c r="B392" s="38">
        <v>1</v>
      </c>
      <c r="C392" s="38">
        <v>1</v>
      </c>
      <c r="D392" s="38">
        <v>1</v>
      </c>
    </row>
    <row r="393" spans="1:4" x14ac:dyDescent="0.3">
      <c r="A393" s="37" t="s">
        <v>520</v>
      </c>
      <c r="B393" s="38">
        <v>1</v>
      </c>
      <c r="C393" s="38">
        <v>1</v>
      </c>
      <c r="D393" s="38">
        <v>1</v>
      </c>
    </row>
    <row r="394" spans="1:4" x14ac:dyDescent="0.3">
      <c r="A394" s="37" t="s">
        <v>521</v>
      </c>
      <c r="B394" s="38">
        <v>1</v>
      </c>
      <c r="C394" s="38">
        <v>1</v>
      </c>
      <c r="D394" s="38">
        <v>1</v>
      </c>
    </row>
    <row r="395" spans="1:4" x14ac:dyDescent="0.3">
      <c r="A395" s="37" t="s">
        <v>500</v>
      </c>
      <c r="B395" s="38">
        <v>0.689184770180438</v>
      </c>
      <c r="C395" s="38">
        <v>1</v>
      </c>
      <c r="D395" s="38">
        <v>0.81806984097434998</v>
      </c>
    </row>
    <row r="396" spans="1:4" x14ac:dyDescent="0.3">
      <c r="A396" s="37" t="s">
        <v>522</v>
      </c>
      <c r="B396" s="38">
        <v>1</v>
      </c>
      <c r="C396" s="38">
        <v>1</v>
      </c>
      <c r="D396" s="38">
        <v>1</v>
      </c>
    </row>
    <row r="397" spans="1:4" x14ac:dyDescent="0.3">
      <c r="A397" s="37" t="s">
        <v>523</v>
      </c>
      <c r="B397" s="38">
        <v>1</v>
      </c>
      <c r="C397" s="38">
        <v>1</v>
      </c>
      <c r="D397" s="38">
        <v>1</v>
      </c>
    </row>
    <row r="398" spans="1:4" x14ac:dyDescent="0.3">
      <c r="A398" s="37" t="s">
        <v>524</v>
      </c>
      <c r="B398" s="38">
        <v>1</v>
      </c>
      <c r="C398" s="38">
        <v>1</v>
      </c>
      <c r="D398" s="38">
        <v>1</v>
      </c>
    </row>
    <row r="399" spans="1:4" x14ac:dyDescent="0.3">
      <c r="A399" s="37" t="s">
        <v>525</v>
      </c>
      <c r="B399" s="38">
        <v>0.86189677760064298</v>
      </c>
      <c r="C399" s="38">
        <v>0.67817419555653802</v>
      </c>
      <c r="D399" s="38">
        <v>0.39775625275911503</v>
      </c>
    </row>
    <row r="400" spans="1:4" x14ac:dyDescent="0.3">
      <c r="A400" s="37" t="s">
        <v>526</v>
      </c>
      <c r="B400" s="38">
        <v>0.943247613864725</v>
      </c>
      <c r="C400" s="38">
        <v>1</v>
      </c>
      <c r="D400" s="38">
        <v>1</v>
      </c>
    </row>
    <row r="401" spans="1:4" x14ac:dyDescent="0.3">
      <c r="A401" s="37" t="s">
        <v>501</v>
      </c>
      <c r="B401" s="38">
        <v>1</v>
      </c>
      <c r="C401" s="38">
        <v>1</v>
      </c>
      <c r="D401" s="38">
        <v>1</v>
      </c>
    </row>
    <row r="402" spans="1:4" x14ac:dyDescent="0.3">
      <c r="A402" s="37" t="s">
        <v>502</v>
      </c>
      <c r="B402" s="38">
        <v>0.84462269163359405</v>
      </c>
      <c r="C402" s="38">
        <v>0.77923525059443099</v>
      </c>
      <c r="D402" s="38">
        <v>0.68677468659628604</v>
      </c>
    </row>
    <row r="403" spans="1:4" x14ac:dyDescent="0.3">
      <c r="A403" s="37" t="s">
        <v>503</v>
      </c>
      <c r="B403" s="38">
        <v>1</v>
      </c>
      <c r="C403" s="38">
        <v>1</v>
      </c>
      <c r="D403" s="38">
        <v>1</v>
      </c>
    </row>
    <row r="404" spans="1:4" x14ac:dyDescent="0.3">
      <c r="A404" s="37" t="s">
        <v>527</v>
      </c>
      <c r="B404" s="38">
        <v>1</v>
      </c>
      <c r="C404" s="38">
        <v>1</v>
      </c>
      <c r="D404" s="38">
        <v>1</v>
      </c>
    </row>
    <row r="405" spans="1:4" x14ac:dyDescent="0.3">
      <c r="A405" s="37" t="s">
        <v>528</v>
      </c>
      <c r="B405" s="38">
        <v>1</v>
      </c>
      <c r="C405" s="38">
        <v>1</v>
      </c>
      <c r="D405" s="38">
        <v>1</v>
      </c>
    </row>
    <row r="406" spans="1:4" x14ac:dyDescent="0.3">
      <c r="A406" s="37" t="s">
        <v>480</v>
      </c>
      <c r="B406" s="38">
        <v>1</v>
      </c>
      <c r="C406" s="38">
        <v>1</v>
      </c>
      <c r="D406" s="38">
        <v>1</v>
      </c>
    </row>
    <row r="407" spans="1:4" x14ac:dyDescent="0.3">
      <c r="A407" s="37" t="s">
        <v>481</v>
      </c>
      <c r="B407" s="38">
        <v>0.85009046910234998</v>
      </c>
      <c r="C407" s="38">
        <v>0.68403234620248698</v>
      </c>
      <c r="D407" s="38">
        <v>0.14724261356491899</v>
      </c>
    </row>
    <row r="408" spans="1:4" x14ac:dyDescent="0.3">
      <c r="A408" s="37" t="s">
        <v>482</v>
      </c>
      <c r="B408" s="38">
        <v>0.89908489080988496</v>
      </c>
      <c r="C408" s="38">
        <v>0.92038140445700301</v>
      </c>
      <c r="D408" s="38">
        <v>0.76605293924891404</v>
      </c>
    </row>
    <row r="409" spans="1:4" x14ac:dyDescent="0.3">
      <c r="A409" s="37" t="s">
        <v>491</v>
      </c>
      <c r="B409" s="38">
        <v>1</v>
      </c>
      <c r="C409" s="38">
        <v>1</v>
      </c>
      <c r="D409" s="38">
        <v>1</v>
      </c>
    </row>
    <row r="410" spans="1:4" x14ac:dyDescent="0.3">
      <c r="A410" s="37" t="s">
        <v>496</v>
      </c>
      <c r="B410" s="38">
        <v>1</v>
      </c>
      <c r="C410" s="38">
        <v>1</v>
      </c>
      <c r="D410" s="38">
        <v>1</v>
      </c>
    </row>
    <row r="411" spans="1:4" x14ac:dyDescent="0.3">
      <c r="A411" s="37" t="s">
        <v>483</v>
      </c>
      <c r="B411" s="38">
        <v>1</v>
      </c>
      <c r="C411" s="38">
        <v>1</v>
      </c>
      <c r="D411" s="38">
        <v>1</v>
      </c>
    </row>
    <row r="412" spans="1:4" x14ac:dyDescent="0.3">
      <c r="A412" s="37" t="s">
        <v>484</v>
      </c>
      <c r="B412" s="38">
        <v>1</v>
      </c>
      <c r="C412" s="38">
        <v>1</v>
      </c>
      <c r="D412" s="38">
        <v>1</v>
      </c>
    </row>
    <row r="413" spans="1:4" x14ac:dyDescent="0.3">
      <c r="A413" s="37" t="s">
        <v>485</v>
      </c>
      <c r="B413" s="38">
        <v>1</v>
      </c>
      <c r="C413" s="38">
        <v>1</v>
      </c>
      <c r="D413" s="38">
        <v>1</v>
      </c>
    </row>
    <row r="414" spans="1:4" x14ac:dyDescent="0.3">
      <c r="A414" s="37" t="s">
        <v>492</v>
      </c>
      <c r="B414" s="38">
        <v>1</v>
      </c>
      <c r="C414" s="38">
        <v>1</v>
      </c>
      <c r="D414" s="38">
        <v>1</v>
      </c>
    </row>
    <row r="415" spans="1:4" x14ac:dyDescent="0.3">
      <c r="A415" s="37" t="s">
        <v>487</v>
      </c>
      <c r="B415" s="38">
        <v>0.78519296971307595</v>
      </c>
      <c r="C415" s="38">
        <v>0.69959978477651297</v>
      </c>
      <c r="D415" s="38">
        <v>0.229228055024641</v>
      </c>
    </row>
    <row r="416" spans="1:4" x14ac:dyDescent="0.3">
      <c r="A416" s="37" t="s">
        <v>488</v>
      </c>
      <c r="B416" s="38">
        <v>0.79618421765956005</v>
      </c>
      <c r="C416" s="38">
        <v>0.76249290614070997</v>
      </c>
      <c r="D416" s="38">
        <v>0.40668055332099301</v>
      </c>
    </row>
    <row r="417" spans="1:4" x14ac:dyDescent="0.3">
      <c r="A417" s="37" t="s">
        <v>489</v>
      </c>
      <c r="B417" s="38">
        <v>0.97735310551794996</v>
      </c>
      <c r="C417" s="38">
        <v>1</v>
      </c>
      <c r="D417" s="38">
        <v>1</v>
      </c>
    </row>
    <row r="418" spans="1:4" x14ac:dyDescent="0.3">
      <c r="A418" s="37" t="s">
        <v>494</v>
      </c>
      <c r="B418" s="38">
        <v>1</v>
      </c>
      <c r="C418" s="38">
        <v>0.97197127975935504</v>
      </c>
      <c r="D418" s="38">
        <v>1</v>
      </c>
    </row>
    <row r="419" spans="1:4" x14ac:dyDescent="0.3">
      <c r="A419" s="37" t="s">
        <v>493</v>
      </c>
      <c r="B419" s="38">
        <v>0.92990695871723905</v>
      </c>
      <c r="C419" s="38">
        <v>0.96532302449056195</v>
      </c>
      <c r="D419" s="38">
        <v>1</v>
      </c>
    </row>
    <row r="420" spans="1:4" x14ac:dyDescent="0.3">
      <c r="A420" s="37" t="s">
        <v>490</v>
      </c>
      <c r="B420" s="38">
        <v>1</v>
      </c>
      <c r="C420" s="38">
        <v>1</v>
      </c>
      <c r="D420" s="38">
        <v>1</v>
      </c>
    </row>
    <row r="421" spans="1:4" x14ac:dyDescent="0.3">
      <c r="A421" s="37" t="s">
        <v>479</v>
      </c>
      <c r="B421" s="38">
        <v>0.49789341079909299</v>
      </c>
      <c r="C421" s="38">
        <v>0.85138969222088301</v>
      </c>
      <c r="D421" s="38">
        <v>0.36390842567479198</v>
      </c>
    </row>
    <row r="422" spans="1:4" x14ac:dyDescent="0.3">
      <c r="A422" s="37" t="s">
        <v>486</v>
      </c>
      <c r="B422" s="38">
        <v>0.45520694425600799</v>
      </c>
      <c r="C422" s="38">
        <v>0.67930198341490799</v>
      </c>
      <c r="D422" s="38">
        <v>0.118127144915794</v>
      </c>
    </row>
    <row r="423" spans="1:4" x14ac:dyDescent="0.3">
      <c r="A423" s="37" t="s">
        <v>495</v>
      </c>
      <c r="B423" s="38">
        <v>0.91222523522861498</v>
      </c>
      <c r="C423" s="38">
        <v>0.82611766178549095</v>
      </c>
      <c r="D423" s="38">
        <v>0.344249751813128</v>
      </c>
    </row>
    <row r="424" spans="1:4" x14ac:dyDescent="0.3">
      <c r="A424" s="37" t="s">
        <v>498</v>
      </c>
      <c r="B424" s="38">
        <v>0.897748172615488</v>
      </c>
      <c r="C424" s="38">
        <v>0.90979599359253005</v>
      </c>
      <c r="D424" s="38">
        <v>0.75839648764456702</v>
      </c>
    </row>
    <row r="425" spans="1:4" x14ac:dyDescent="0.3">
      <c r="A425" s="37" t="s">
        <v>497</v>
      </c>
      <c r="B425" s="38">
        <v>0.93968368331282504</v>
      </c>
      <c r="C425" s="38">
        <v>1</v>
      </c>
      <c r="D425" s="38">
        <v>1</v>
      </c>
    </row>
    <row r="426" spans="1:4" x14ac:dyDescent="0.3">
      <c r="A426" s="37" t="s">
        <v>530</v>
      </c>
      <c r="B426" s="38">
        <v>0.80523745997954799</v>
      </c>
      <c r="C426" s="38">
        <v>0.69819370796239399</v>
      </c>
      <c r="D426" s="38">
        <v>0.32720173443646</v>
      </c>
    </row>
    <row r="427" spans="1:4" x14ac:dyDescent="0.3">
      <c r="A427" s="37" t="s">
        <v>542</v>
      </c>
      <c r="B427" s="38">
        <v>1</v>
      </c>
      <c r="C427" s="38">
        <v>1</v>
      </c>
      <c r="D427" s="38">
        <v>1</v>
      </c>
    </row>
    <row r="428" spans="1:4" x14ac:dyDescent="0.3">
      <c r="A428" s="37" t="s">
        <v>532</v>
      </c>
      <c r="B428" s="38">
        <v>1</v>
      </c>
      <c r="C428" s="38">
        <v>1</v>
      </c>
      <c r="D428" s="38">
        <v>1</v>
      </c>
    </row>
    <row r="429" spans="1:4" x14ac:dyDescent="0.3">
      <c r="A429" s="37" t="s">
        <v>533</v>
      </c>
      <c r="B429" s="38">
        <v>1</v>
      </c>
      <c r="C429" s="38">
        <v>1</v>
      </c>
      <c r="D429" s="38">
        <v>1</v>
      </c>
    </row>
    <row r="430" spans="1:4" x14ac:dyDescent="0.3">
      <c r="A430" s="37" t="s">
        <v>535</v>
      </c>
      <c r="B430" s="38">
        <v>1</v>
      </c>
      <c r="C430" s="38">
        <v>1</v>
      </c>
      <c r="D430" s="38">
        <v>1</v>
      </c>
    </row>
    <row r="431" spans="1:4" x14ac:dyDescent="0.3">
      <c r="A431" s="37" t="s">
        <v>534</v>
      </c>
      <c r="B431" s="38">
        <v>1</v>
      </c>
      <c r="C431" s="38">
        <v>1</v>
      </c>
      <c r="D431" s="38">
        <v>1</v>
      </c>
    </row>
    <row r="432" spans="1:4" x14ac:dyDescent="0.3">
      <c r="A432" s="37" t="s">
        <v>544</v>
      </c>
      <c r="B432" s="38">
        <v>1</v>
      </c>
      <c r="C432" s="38">
        <v>1</v>
      </c>
      <c r="D432" s="38">
        <v>1</v>
      </c>
    </row>
    <row r="433" spans="1:4" x14ac:dyDescent="0.3">
      <c r="A433" s="37" t="s">
        <v>536</v>
      </c>
      <c r="B433" s="38">
        <v>1</v>
      </c>
      <c r="C433" s="38">
        <v>1</v>
      </c>
      <c r="D433" s="38">
        <v>1</v>
      </c>
    </row>
    <row r="434" spans="1:4" x14ac:dyDescent="0.3">
      <c r="A434" s="37" t="s">
        <v>529</v>
      </c>
      <c r="B434" s="38">
        <v>0.900297342100286</v>
      </c>
      <c r="C434" s="38">
        <v>0.77954777241491302</v>
      </c>
      <c r="D434" s="38">
        <v>0.327329941535772</v>
      </c>
    </row>
    <row r="435" spans="1:4" x14ac:dyDescent="0.3">
      <c r="A435" s="37" t="s">
        <v>531</v>
      </c>
      <c r="B435" s="38">
        <v>1</v>
      </c>
      <c r="C435" s="38">
        <v>1</v>
      </c>
      <c r="D435" s="38">
        <v>1</v>
      </c>
    </row>
    <row r="436" spans="1:4" x14ac:dyDescent="0.3">
      <c r="A436" s="37" t="s">
        <v>537</v>
      </c>
      <c r="B436" s="38">
        <v>0.91599191263417101</v>
      </c>
      <c r="C436" s="38">
        <v>0.814076452705641</v>
      </c>
      <c r="D436" s="38">
        <v>0.44076099348964498</v>
      </c>
    </row>
    <row r="437" spans="1:4" x14ac:dyDescent="0.3">
      <c r="A437" s="37" t="s">
        <v>538</v>
      </c>
      <c r="B437" s="38">
        <v>1</v>
      </c>
      <c r="C437" s="38">
        <v>1</v>
      </c>
      <c r="D437" s="38">
        <v>1</v>
      </c>
    </row>
    <row r="438" spans="1:4" x14ac:dyDescent="0.3">
      <c r="A438" s="37" t="s">
        <v>539</v>
      </c>
      <c r="B438" s="38">
        <v>0.90146894323311599</v>
      </c>
      <c r="C438" s="38">
        <v>0.74857709500821801</v>
      </c>
      <c r="D438" s="38">
        <v>0.31466327925355497</v>
      </c>
    </row>
    <row r="439" spans="1:4" x14ac:dyDescent="0.3">
      <c r="A439" s="37" t="s">
        <v>543</v>
      </c>
      <c r="B439" s="38">
        <v>1</v>
      </c>
      <c r="C439" s="38">
        <v>1</v>
      </c>
      <c r="D439" s="38">
        <v>1</v>
      </c>
    </row>
    <row r="440" spans="1:4" x14ac:dyDescent="0.3">
      <c r="A440" s="37" t="s">
        <v>540</v>
      </c>
      <c r="B440" s="38">
        <v>0.92937894401221999</v>
      </c>
      <c r="C440" s="38">
        <v>0.98115754786239595</v>
      </c>
      <c r="D440" s="38">
        <v>0.69855737359533199</v>
      </c>
    </row>
    <row r="441" spans="1:4" x14ac:dyDescent="0.3">
      <c r="A441" s="37" t="s">
        <v>541</v>
      </c>
      <c r="B441" s="38">
        <v>1</v>
      </c>
      <c r="C441" s="38">
        <v>1</v>
      </c>
      <c r="D441" s="38">
        <v>1</v>
      </c>
    </row>
    <row r="442" spans="1:4" x14ac:dyDescent="0.3">
      <c r="A442" s="37" t="s">
        <v>545</v>
      </c>
      <c r="B442" s="38">
        <v>0.86536385745647604</v>
      </c>
      <c r="C442" s="38">
        <v>0.59168393995401003</v>
      </c>
      <c r="D442" s="38">
        <v>0.64410000166904302</v>
      </c>
    </row>
    <row r="443" spans="1:4" x14ac:dyDescent="0.3">
      <c r="A443" s="37" t="s">
        <v>548</v>
      </c>
      <c r="B443" s="38">
        <v>0.83438513011231497</v>
      </c>
      <c r="C443" s="38">
        <v>0.69431142984407501</v>
      </c>
      <c r="D443" s="38">
        <v>0.66836016475637705</v>
      </c>
    </row>
    <row r="444" spans="1:4" x14ac:dyDescent="0.3">
      <c r="A444" s="37" t="s">
        <v>559</v>
      </c>
      <c r="B444" s="38">
        <v>0.91995676636475798</v>
      </c>
      <c r="C444" s="38">
        <v>0.62081216427577401</v>
      </c>
      <c r="D444" s="38">
        <v>0.50636306687075805</v>
      </c>
    </row>
    <row r="445" spans="1:4" x14ac:dyDescent="0.3">
      <c r="A445" s="37" t="s">
        <v>562</v>
      </c>
      <c r="B445" s="38">
        <v>0.83978174563540497</v>
      </c>
      <c r="C445" s="38">
        <v>0.41963199922392902</v>
      </c>
      <c r="D445" s="38">
        <v>0.45923885594823799</v>
      </c>
    </row>
    <row r="446" spans="1:4" x14ac:dyDescent="0.3">
      <c r="A446" s="37" t="s">
        <v>567</v>
      </c>
      <c r="B446" s="38">
        <v>0.832097635392405</v>
      </c>
      <c r="C446" s="38">
        <v>0.648641022698206</v>
      </c>
      <c r="D446" s="38">
        <v>0.58787056659474601</v>
      </c>
    </row>
    <row r="447" spans="1:4" x14ac:dyDescent="0.3">
      <c r="A447" s="37" t="s">
        <v>549</v>
      </c>
      <c r="B447" s="38">
        <v>1</v>
      </c>
      <c r="C447" s="38">
        <v>0.84776341877110695</v>
      </c>
      <c r="D447" s="38">
        <v>1</v>
      </c>
    </row>
    <row r="448" spans="1:4" x14ac:dyDescent="0.3">
      <c r="A448" s="37" t="s">
        <v>552</v>
      </c>
      <c r="B448" s="38">
        <v>0.63579662901462797</v>
      </c>
      <c r="C448" s="38">
        <v>0.38787569033892799</v>
      </c>
      <c r="D448" s="38">
        <v>0.42401534275410302</v>
      </c>
    </row>
    <row r="449" spans="1:4" x14ac:dyDescent="0.3">
      <c r="A449" s="37" t="s">
        <v>547</v>
      </c>
      <c r="B449" s="38">
        <v>0.86546204335713905</v>
      </c>
      <c r="C449" s="38">
        <v>0.50350905040365301</v>
      </c>
      <c r="D449" s="38">
        <v>0.458759116563835</v>
      </c>
    </row>
    <row r="450" spans="1:4" x14ac:dyDescent="0.3">
      <c r="A450" s="37" t="s">
        <v>550</v>
      </c>
      <c r="B450" s="38">
        <v>0.87158400943403302</v>
      </c>
      <c r="C450" s="38">
        <v>0.46396640011444201</v>
      </c>
      <c r="D450" s="38">
        <v>0.42461130415166398</v>
      </c>
    </row>
    <row r="451" spans="1:4" x14ac:dyDescent="0.3">
      <c r="A451" s="37" t="s">
        <v>551</v>
      </c>
      <c r="B451" s="38">
        <v>0.86162484539617101</v>
      </c>
      <c r="C451" s="38">
        <v>0.68081339179600497</v>
      </c>
      <c r="D451" s="38">
        <v>0.60358720195827698</v>
      </c>
    </row>
    <row r="452" spans="1:4" x14ac:dyDescent="0.3">
      <c r="A452" s="37" t="s">
        <v>569</v>
      </c>
      <c r="B452" s="38">
        <v>0.93892988878599803</v>
      </c>
      <c r="C452" s="38">
        <v>0.62429515187851103</v>
      </c>
      <c r="D452" s="38">
        <v>0.57743665121309795</v>
      </c>
    </row>
    <row r="453" spans="1:4" x14ac:dyDescent="0.3">
      <c r="A453" s="37" t="s">
        <v>546</v>
      </c>
      <c r="B453" s="38">
        <v>0.574309131136857</v>
      </c>
      <c r="C453" s="38">
        <v>8.7263327122464901E-2</v>
      </c>
      <c r="D453" s="38">
        <v>0.33335498954001702</v>
      </c>
    </row>
    <row r="454" spans="1:4" x14ac:dyDescent="0.3">
      <c r="A454" s="37" t="s">
        <v>553</v>
      </c>
      <c r="B454" s="38">
        <v>1</v>
      </c>
      <c r="C454" s="38">
        <v>0.82465936359826397</v>
      </c>
      <c r="D454" s="38">
        <v>0.92553477827389896</v>
      </c>
    </row>
    <row r="455" spans="1:4" x14ac:dyDescent="0.3">
      <c r="A455" s="37" t="s">
        <v>554</v>
      </c>
      <c r="B455" s="38">
        <v>0.92214715052505003</v>
      </c>
      <c r="C455" s="38">
        <v>0.66256414119269802</v>
      </c>
      <c r="D455" s="38">
        <v>0.54663153188908797</v>
      </c>
    </row>
    <row r="456" spans="1:4" x14ac:dyDescent="0.3">
      <c r="A456" s="37" t="s">
        <v>555</v>
      </c>
      <c r="B456" s="38">
        <v>0.87782283129479899</v>
      </c>
      <c r="C456" s="38">
        <v>0.49529682213534898</v>
      </c>
      <c r="D456" s="38">
        <v>0.415669748793216</v>
      </c>
    </row>
    <row r="457" spans="1:4" x14ac:dyDescent="0.3">
      <c r="A457" s="37" t="s">
        <v>556</v>
      </c>
      <c r="B457" s="38">
        <v>0.83700121722525</v>
      </c>
      <c r="C457" s="38">
        <v>0.44122381783626102</v>
      </c>
      <c r="D457" s="38">
        <v>0.4583144502498</v>
      </c>
    </row>
    <row r="458" spans="1:4" x14ac:dyDescent="0.3">
      <c r="A458" s="37" t="s">
        <v>557</v>
      </c>
      <c r="B458" s="38">
        <v>0.91297108521224801</v>
      </c>
      <c r="C458" s="38">
        <v>0.50589172080542999</v>
      </c>
      <c r="D458" s="38">
        <v>0.46843670764113698</v>
      </c>
    </row>
    <row r="459" spans="1:4" x14ac:dyDescent="0.3">
      <c r="A459" s="37" t="s">
        <v>558</v>
      </c>
      <c r="B459" s="38">
        <v>0.94420775159833203</v>
      </c>
      <c r="C459" s="38">
        <v>0.62087639953067997</v>
      </c>
      <c r="D459" s="38">
        <v>0.48556106057360499</v>
      </c>
    </row>
    <row r="460" spans="1:4" x14ac:dyDescent="0.3">
      <c r="A460" s="37" t="s">
        <v>560</v>
      </c>
      <c r="B460" s="38">
        <v>1</v>
      </c>
      <c r="C460" s="38">
        <v>0.76321133328401602</v>
      </c>
      <c r="D460" s="38">
        <v>0.75530590182450097</v>
      </c>
    </row>
    <row r="461" spans="1:4" x14ac:dyDescent="0.3">
      <c r="A461" s="37" t="s">
        <v>561</v>
      </c>
      <c r="B461" s="38">
        <v>0.95404008951241304</v>
      </c>
      <c r="C461" s="38">
        <v>0.66029956643886201</v>
      </c>
      <c r="D461" s="38">
        <v>0.75519638094172903</v>
      </c>
    </row>
    <row r="462" spans="1:4" x14ac:dyDescent="0.3">
      <c r="A462" s="37" t="s">
        <v>563</v>
      </c>
      <c r="B462" s="38">
        <v>0.946568214411591</v>
      </c>
      <c r="C462" s="38">
        <v>0.617737930792575</v>
      </c>
      <c r="D462" s="38">
        <v>0.47854720211575602</v>
      </c>
    </row>
    <row r="463" spans="1:4" x14ac:dyDescent="0.3">
      <c r="A463" s="37" t="s">
        <v>564</v>
      </c>
      <c r="B463" s="38">
        <v>0.75362957029744504</v>
      </c>
      <c r="C463" s="38">
        <v>0.26722947942050101</v>
      </c>
      <c r="D463" s="38">
        <v>0.24154181910733699</v>
      </c>
    </row>
    <row r="464" spans="1:4" x14ac:dyDescent="0.3">
      <c r="A464" s="37" t="s">
        <v>565</v>
      </c>
      <c r="B464" s="38">
        <v>1</v>
      </c>
      <c r="C464" s="38">
        <v>0.79771130119786304</v>
      </c>
      <c r="D464" s="38">
        <v>0.68098340262026102</v>
      </c>
    </row>
    <row r="465" spans="1:4" x14ac:dyDescent="0.3">
      <c r="A465" s="37" t="s">
        <v>566</v>
      </c>
      <c r="B465" s="38">
        <v>1</v>
      </c>
      <c r="C465" s="38">
        <v>0.79387642546443604</v>
      </c>
      <c r="D465" s="38">
        <v>0.81956098969789404</v>
      </c>
    </row>
    <row r="466" spans="1:4" x14ac:dyDescent="0.3">
      <c r="A466" s="37" t="s">
        <v>568</v>
      </c>
      <c r="B466" s="38">
        <v>1</v>
      </c>
      <c r="C466" s="38">
        <v>0.78678166255613002</v>
      </c>
      <c r="D466" s="38">
        <v>0.83717612151930998</v>
      </c>
    </row>
    <row r="467" spans="1:4" x14ac:dyDescent="0.3">
      <c r="A467" s="37" t="s">
        <v>570</v>
      </c>
      <c r="B467" s="38">
        <v>1</v>
      </c>
      <c r="C467" s="38">
        <v>0.77769940217207401</v>
      </c>
      <c r="D467" s="38">
        <v>0.79231521297846197</v>
      </c>
    </row>
    <row r="468" spans="1:4" x14ac:dyDescent="0.3">
      <c r="A468" s="37" t="s">
        <v>571</v>
      </c>
      <c r="B468" s="38">
        <v>0.953267720071314</v>
      </c>
      <c r="C468" s="38">
        <v>0.57227556451825701</v>
      </c>
      <c r="D468" s="38">
        <v>0.50918190336086</v>
      </c>
    </row>
    <row r="469" spans="1:4" x14ac:dyDescent="0.3">
      <c r="A469" s="37" t="s">
        <v>572</v>
      </c>
      <c r="B469" s="38">
        <v>0.88372582439831204</v>
      </c>
      <c r="C469" s="38">
        <v>0.66636857849904196</v>
      </c>
      <c r="D469" s="38">
        <v>7.8011238047592205E-2</v>
      </c>
    </row>
    <row r="470" spans="1:4" x14ac:dyDescent="0.3">
      <c r="A470" s="37" t="s">
        <v>573</v>
      </c>
      <c r="B470" s="38">
        <v>0.76196961376610695</v>
      </c>
      <c r="C470" s="38">
        <v>0.67696693680868703</v>
      </c>
      <c r="D470" s="38">
        <v>0.196150750580146</v>
      </c>
    </row>
    <row r="471" spans="1:4" x14ac:dyDescent="0.3">
      <c r="A471" s="37" t="s">
        <v>574</v>
      </c>
      <c r="B471" s="38">
        <v>0.85648408266981302</v>
      </c>
      <c r="C471" s="38">
        <v>0.76444687340997997</v>
      </c>
      <c r="D471" s="38">
        <v>0.235859789677624</v>
      </c>
    </row>
    <row r="472" spans="1:4" x14ac:dyDescent="0.3">
      <c r="A472" s="37" t="s">
        <v>575</v>
      </c>
      <c r="B472" s="38">
        <v>0.97051765526902101</v>
      </c>
      <c r="C472" s="38">
        <v>1</v>
      </c>
      <c r="D472" s="38">
        <v>1</v>
      </c>
    </row>
    <row r="473" spans="1:4" x14ac:dyDescent="0.3">
      <c r="A473" s="37" t="s">
        <v>589</v>
      </c>
      <c r="B473" s="38">
        <v>0.90449202345879198</v>
      </c>
      <c r="C473" s="38">
        <v>0.67868837414720995</v>
      </c>
      <c r="D473" s="38">
        <v>9.5702980598871001E-2</v>
      </c>
    </row>
    <row r="474" spans="1:4" x14ac:dyDescent="0.3">
      <c r="A474" s="37" t="s">
        <v>587</v>
      </c>
      <c r="B474" s="38">
        <v>1</v>
      </c>
      <c r="C474" s="38">
        <v>1</v>
      </c>
      <c r="D474" s="38">
        <v>1</v>
      </c>
    </row>
    <row r="475" spans="1:4" x14ac:dyDescent="0.3">
      <c r="A475" s="37" t="s">
        <v>577</v>
      </c>
      <c r="B475" s="38">
        <v>0.62038553915293604</v>
      </c>
      <c r="C475" s="38">
        <v>0.48806329575151502</v>
      </c>
      <c r="D475" s="38">
        <v>9.1987726327324104E-2</v>
      </c>
    </row>
    <row r="476" spans="1:4" x14ac:dyDescent="0.3">
      <c r="A476" s="37" t="s">
        <v>578</v>
      </c>
      <c r="B476" s="38">
        <v>0.82218213462592904</v>
      </c>
      <c r="C476" s="38">
        <v>0.72871778072173599</v>
      </c>
      <c r="D476" s="38">
        <v>0.202307888271684</v>
      </c>
    </row>
    <row r="477" spans="1:4" x14ac:dyDescent="0.3">
      <c r="A477" s="37" t="s">
        <v>581</v>
      </c>
      <c r="B477" s="38">
        <v>0.38295404750763701</v>
      </c>
      <c r="C477" s="38">
        <v>0.59487166111134804</v>
      </c>
      <c r="D477" s="38">
        <v>0.101357311460489</v>
      </c>
    </row>
    <row r="478" spans="1:4" x14ac:dyDescent="0.3">
      <c r="A478" s="37" t="s">
        <v>591</v>
      </c>
      <c r="B478" s="38">
        <v>0.90730728221470103</v>
      </c>
      <c r="C478" s="38">
        <v>0.86882557463677901</v>
      </c>
      <c r="D478" s="38">
        <v>0.30182196456212101</v>
      </c>
    </row>
    <row r="479" spans="1:4" x14ac:dyDescent="0.3">
      <c r="A479" s="37" t="s">
        <v>584</v>
      </c>
      <c r="B479" s="38">
        <v>0.99244299118855905</v>
      </c>
      <c r="C479" s="38">
        <v>1</v>
      </c>
      <c r="D479" s="38">
        <v>1</v>
      </c>
    </row>
    <row r="480" spans="1:4" x14ac:dyDescent="0.3">
      <c r="A480" s="37" t="s">
        <v>585</v>
      </c>
      <c r="B480" s="38">
        <v>0.85436063099869697</v>
      </c>
      <c r="C480" s="38">
        <v>0.73932545645416403</v>
      </c>
      <c r="D480" s="38">
        <v>0.19187747540706901</v>
      </c>
    </row>
    <row r="481" spans="1:4" x14ac:dyDescent="0.3">
      <c r="A481" s="37" t="s">
        <v>586</v>
      </c>
      <c r="B481" s="38">
        <v>1</v>
      </c>
      <c r="C481" s="38">
        <v>1</v>
      </c>
      <c r="D481" s="38">
        <v>1</v>
      </c>
    </row>
    <row r="482" spans="1:4" x14ac:dyDescent="0.3">
      <c r="A482" s="37" t="s">
        <v>592</v>
      </c>
      <c r="B482" s="38">
        <v>0.60788926867948201</v>
      </c>
      <c r="C482" s="38">
        <v>0.68902545477469901</v>
      </c>
      <c r="D482" s="38">
        <v>0.29388496132335901</v>
      </c>
    </row>
    <row r="483" spans="1:4" x14ac:dyDescent="0.3">
      <c r="A483" s="37" t="s">
        <v>582</v>
      </c>
      <c r="B483" s="38">
        <v>0.499217085996712</v>
      </c>
      <c r="C483" s="38">
        <v>0.92993090085404795</v>
      </c>
      <c r="D483" s="38">
        <v>0.266443681939597</v>
      </c>
    </row>
    <row r="484" spans="1:4" x14ac:dyDescent="0.3">
      <c r="A484" s="37" t="s">
        <v>583</v>
      </c>
      <c r="B484" s="38">
        <v>0.473107090797041</v>
      </c>
      <c r="C484" s="38">
        <v>0.85077228631887303</v>
      </c>
      <c r="D484" s="38">
        <v>0.16422483751147399</v>
      </c>
    </row>
    <row r="485" spans="1:4" x14ac:dyDescent="0.3">
      <c r="A485" s="37" t="s">
        <v>576</v>
      </c>
      <c r="B485" s="38">
        <v>0.97091809802859097</v>
      </c>
      <c r="C485" s="38">
        <v>0.96958821096566605</v>
      </c>
      <c r="D485" s="38">
        <v>0.95994708785590899</v>
      </c>
    </row>
    <row r="486" spans="1:4" x14ac:dyDescent="0.3">
      <c r="A486" s="37" t="s">
        <v>588</v>
      </c>
      <c r="B486" s="38">
        <v>0.99834601886551499</v>
      </c>
      <c r="C486" s="38">
        <v>0.99834819013826404</v>
      </c>
      <c r="D486" s="38">
        <v>0.99839670928338997</v>
      </c>
    </row>
    <row r="487" spans="1:4" x14ac:dyDescent="0.3">
      <c r="A487" s="37" t="s">
        <v>579</v>
      </c>
      <c r="B487" s="38">
        <v>0.276725856694999</v>
      </c>
      <c r="C487" s="38">
        <v>0.71433959760943699</v>
      </c>
      <c r="D487" s="38">
        <v>0.12611063641937501</v>
      </c>
    </row>
    <row r="488" spans="1:4" x14ac:dyDescent="0.3">
      <c r="A488" s="37" t="s">
        <v>590</v>
      </c>
      <c r="B488" s="38">
        <v>0.45461612935816997</v>
      </c>
      <c r="C488" s="38">
        <v>0.74557955534015796</v>
      </c>
      <c r="D488" s="38">
        <v>0.15809663333117199</v>
      </c>
    </row>
    <row r="489" spans="1:4" x14ac:dyDescent="0.3">
      <c r="A489" s="37" t="s">
        <v>580</v>
      </c>
      <c r="B489" s="38">
        <v>0.29942130103496201</v>
      </c>
      <c r="C489" s="38">
        <v>0.65300682241471997</v>
      </c>
      <c r="D489" s="38">
        <v>8.0766555951732905E-2</v>
      </c>
    </row>
    <row r="490" spans="1:4" x14ac:dyDescent="0.3">
      <c r="A490" s="37" t="s">
        <v>595</v>
      </c>
      <c r="B490" s="38">
        <v>0.97407126865076699</v>
      </c>
      <c r="C490" s="38">
        <v>0.937406208859346</v>
      </c>
      <c r="D490" s="38">
        <v>0.59401444490988697</v>
      </c>
    </row>
    <row r="491" spans="1:4" x14ac:dyDescent="0.3">
      <c r="A491" s="37" t="s">
        <v>596</v>
      </c>
      <c r="B491" s="38">
        <v>0.52755165776616197</v>
      </c>
      <c r="C491" s="38">
        <v>0.83514741868420705</v>
      </c>
      <c r="D491" s="38">
        <v>0.16690708138798399</v>
      </c>
    </row>
    <row r="492" spans="1:4" x14ac:dyDescent="0.3">
      <c r="A492" s="37" t="s">
        <v>597</v>
      </c>
      <c r="B492" s="38">
        <v>0.46534984615394998</v>
      </c>
      <c r="C492" s="38">
        <v>0.71937085201252005</v>
      </c>
      <c r="D492" s="38">
        <v>0.21014602803229401</v>
      </c>
    </row>
    <row r="493" spans="1:4" x14ac:dyDescent="0.3">
      <c r="A493" s="37" t="s">
        <v>598</v>
      </c>
      <c r="B493" s="38">
        <v>0.87598611511167501</v>
      </c>
      <c r="C493" s="38">
        <v>0.69690245008573004</v>
      </c>
      <c r="D493" s="38">
        <v>0.196849355186442</v>
      </c>
    </row>
    <row r="494" spans="1:4" x14ac:dyDescent="0.3">
      <c r="A494" s="37" t="s">
        <v>593</v>
      </c>
      <c r="B494" s="38">
        <v>0.30910469086840298</v>
      </c>
      <c r="C494" s="38">
        <v>0.83455619951410598</v>
      </c>
      <c r="D494" s="38">
        <v>0.22021842531604499</v>
      </c>
    </row>
    <row r="495" spans="1:4" x14ac:dyDescent="0.3">
      <c r="A495" s="37" t="s">
        <v>594</v>
      </c>
      <c r="B495" s="38">
        <v>0.46743350254194599</v>
      </c>
      <c r="C495" s="38">
        <v>0.75489272182749501</v>
      </c>
      <c r="D495" s="38">
        <v>0.15643260826056701</v>
      </c>
    </row>
    <row r="496" spans="1:4" x14ac:dyDescent="0.3">
      <c r="A496" s="37" t="s">
        <v>599</v>
      </c>
      <c r="B496" s="38">
        <v>0.88114485861955605</v>
      </c>
      <c r="C496" s="38">
        <v>0.73046441974790299</v>
      </c>
      <c r="D496" s="38">
        <v>0.233789172559243</v>
      </c>
    </row>
    <row r="497" spans="1:4" x14ac:dyDescent="0.3">
      <c r="A497" s="37" t="s">
        <v>601</v>
      </c>
      <c r="B497" s="38">
        <v>0.95417995988001703</v>
      </c>
      <c r="C497" s="38">
        <v>0.93747434445960698</v>
      </c>
      <c r="D497" s="38">
        <v>0.43660432995677201</v>
      </c>
    </row>
    <row r="498" spans="1:4" x14ac:dyDescent="0.3">
      <c r="A498" s="37" t="s">
        <v>602</v>
      </c>
      <c r="B498" s="38">
        <v>0.98401630038036603</v>
      </c>
      <c r="C498" s="38">
        <v>0.95601764035504699</v>
      </c>
      <c r="D498" s="38">
        <v>0.58778326179786899</v>
      </c>
    </row>
    <row r="499" spans="1:4" x14ac:dyDescent="0.3">
      <c r="A499" s="37" t="s">
        <v>600</v>
      </c>
      <c r="B499" s="38">
        <v>0.69805402112210202</v>
      </c>
      <c r="C499" s="38">
        <v>0.58908239954236197</v>
      </c>
      <c r="D499" s="38">
        <v>0.147642897396287</v>
      </c>
    </row>
    <row r="500" spans="1:4" x14ac:dyDescent="0.3">
      <c r="A500" s="37" t="s">
        <v>180</v>
      </c>
      <c r="B500" s="38">
        <v>0.761791332337173</v>
      </c>
      <c r="C500" s="38">
        <v>0.71082571508344095</v>
      </c>
      <c r="D500" s="38">
        <v>0.42637739793481499</v>
      </c>
    </row>
    <row r="501" spans="1:4" x14ac:dyDescent="0.3">
      <c r="A501" s="37" t="s">
        <v>181</v>
      </c>
      <c r="B501" s="38">
        <v>0.40586347161347403</v>
      </c>
      <c r="C501" s="38">
        <v>0.64774976963065001</v>
      </c>
      <c r="D501" s="38">
        <v>0.43592857770090998</v>
      </c>
    </row>
    <row r="502" spans="1:4" x14ac:dyDescent="0.3">
      <c r="A502" s="37" t="s">
        <v>182</v>
      </c>
      <c r="B502" s="38">
        <v>0.84658367708100501</v>
      </c>
      <c r="C502" s="38">
        <v>0.80518464547782898</v>
      </c>
      <c r="D502" s="38">
        <v>0.59576536251732004</v>
      </c>
    </row>
    <row r="503" spans="1:4" x14ac:dyDescent="0.3">
      <c r="A503" s="37" t="s">
        <v>184</v>
      </c>
      <c r="B503" s="38">
        <v>1</v>
      </c>
      <c r="C503" s="38">
        <v>1</v>
      </c>
      <c r="D503" s="38">
        <v>1</v>
      </c>
    </row>
    <row r="504" spans="1:4" x14ac:dyDescent="0.3">
      <c r="A504" s="37" t="s">
        <v>185</v>
      </c>
      <c r="B504" s="38">
        <v>1</v>
      </c>
      <c r="C504" s="38">
        <v>1</v>
      </c>
      <c r="D504" s="38">
        <v>1</v>
      </c>
    </row>
    <row r="505" spans="1:4" x14ac:dyDescent="0.3">
      <c r="A505" s="37" t="s">
        <v>186</v>
      </c>
      <c r="B505" s="38">
        <v>1</v>
      </c>
      <c r="C505" s="38">
        <v>1</v>
      </c>
      <c r="D505" s="38">
        <v>1</v>
      </c>
    </row>
    <row r="506" spans="1:4" x14ac:dyDescent="0.3">
      <c r="A506" s="37" t="s">
        <v>187</v>
      </c>
      <c r="B506" s="38">
        <v>1</v>
      </c>
      <c r="C506" s="38">
        <v>1</v>
      </c>
      <c r="D506" s="38">
        <v>1</v>
      </c>
    </row>
    <row r="507" spans="1:4" x14ac:dyDescent="0.3">
      <c r="A507" s="37" t="s">
        <v>183</v>
      </c>
      <c r="B507" s="38">
        <v>0.60462224545712595</v>
      </c>
      <c r="C507" s="38">
        <v>0.67142188984745799</v>
      </c>
      <c r="D507" s="38">
        <v>0.43362844084638202</v>
      </c>
    </row>
    <row r="508" spans="1:4" x14ac:dyDescent="0.3">
      <c r="A508" s="37" t="s">
        <v>188</v>
      </c>
      <c r="B508" s="38">
        <v>0.66879232330281702</v>
      </c>
      <c r="C508" s="38">
        <v>0.52195307499604804</v>
      </c>
      <c r="D508" s="38">
        <v>0.42462324275055502</v>
      </c>
    </row>
  </sheetData>
  <mergeCells count="2">
    <mergeCell ref="A1:A2"/>
    <mergeCell ref="B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0FAFE6ABFD38488804213656AC2B01" ma:contentTypeVersion="12" ma:contentTypeDescription="Create a new document." ma:contentTypeScope="" ma:versionID="36ae21acf6b066dbb35b0146f66c8c10">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A3E1895-0BE0-447A-BE17-C1554AE04208}"/>
</file>

<file path=customXml/itemProps2.xml><?xml version="1.0" encoding="utf-8"?>
<ds:datastoreItem xmlns:ds="http://schemas.openxmlformats.org/officeDocument/2006/customXml" ds:itemID="{5298F725-D15A-4259-9E09-60FAFF087645}"/>
</file>

<file path=customXml/itemProps3.xml><?xml version="1.0" encoding="utf-8"?>
<ds:datastoreItem xmlns:ds="http://schemas.openxmlformats.org/officeDocument/2006/customXml" ds:itemID="{7E95BB8D-B569-4753-9A68-69C428A5ED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SWM Credit Calculator</vt:lpstr>
      <vt:lpstr>SWM Type</vt:lpstr>
      <vt:lpstr>Efficiency</vt:lpstr>
      <vt:lpstr>Segment-sheds</vt:lpstr>
      <vt:lpstr>DFs</vt:lpstr>
    </vt:vector>
  </TitlesOfParts>
  <Company>MDE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jjw</dc:creator>
  <cp:lastModifiedBy>Elaine Dietz</cp:lastModifiedBy>
  <dcterms:created xsi:type="dcterms:W3CDTF">2018-01-02T15:49:49Z</dcterms:created>
  <dcterms:modified xsi:type="dcterms:W3CDTF">2022-11-02T15:20:53Z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0x010100CD0FAFE6ABFD38488804213656AC2B01</vt:lpwstr>
  </property>
  <property fmtid="{D5CDD505-2E9C-101B-9397-08002B2CF9AE}" pid="3" name="Order">
    <vt:r8>3000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