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gsandi\Documents\3. WQ Trading\Air Credits\"/>
    </mc:Choice>
  </mc:AlternateContent>
  <xr:revisionPtr revIDLastSave="0" documentId="13_ncr:1_{4EF5C4E4-38B6-413F-8D49-02243EB7613F}" xr6:coauthVersionLast="44" xr6:coauthVersionMax="44" xr10:uidLastSave="{00000000-0000-0000-0000-000000000000}"/>
  <bookViews>
    <workbookView xWindow="30330" yWindow="1530" windowWidth="16590" windowHeight="9420" xr2:uid="{00000000-000D-0000-FFFF-FFFF00000000}"/>
  </bookViews>
  <sheets>
    <sheet name="Air Emissions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3" i="1" l="1"/>
  <c r="C41" i="1"/>
  <c r="G32" i="1" l="1"/>
  <c r="G19" i="1"/>
  <c r="F32" i="1" s="1"/>
  <c r="F33" i="1"/>
  <c r="F34" i="1"/>
  <c r="F35" i="1"/>
  <c r="G20" i="1"/>
  <c r="G21" i="1"/>
  <c r="G22" i="1"/>
  <c r="E36" i="1"/>
  <c r="G33" i="1"/>
  <c r="G34" i="1"/>
  <c r="G35" i="1"/>
  <c r="F41" i="1" l="1"/>
  <c r="G41" i="1" s="1"/>
  <c r="G36" i="1"/>
  <c r="F43" i="1" s="1"/>
  <c r="G43" i="1" s="1"/>
</calcChain>
</file>

<file path=xl/sharedStrings.xml><?xml version="1.0" encoding="utf-8"?>
<sst xmlns="http://schemas.openxmlformats.org/spreadsheetml/2006/main" count="32" uniqueCount="30">
  <si>
    <t>Maryland Department of the Environment - Water and Sciences Administration</t>
  </si>
  <si>
    <t>About the Calculator</t>
  </si>
  <si>
    <t>BASIC PROJECT INFORMATION</t>
  </si>
  <si>
    <t>Populate blue cells below with basic project information</t>
  </si>
  <si>
    <t>1.  This calculator estimates the nitrogen credits for air emissions projects intended for sale on the nutrient trading market.</t>
  </si>
  <si>
    <t>PROJECT LOAD REDUCTIONS</t>
  </si>
  <si>
    <t>Nutrient Trading Credit Calculator for Air Emissions Practices</t>
  </si>
  <si>
    <t>Emitted N that reaches Tidal Water (%)</t>
  </si>
  <si>
    <t>Lifetime NOx Reductions (tons)</t>
  </si>
  <si>
    <t>Annual NOx Reductions (tons)</t>
  </si>
  <si>
    <t>Average Remaining Lifespan</t>
  </si>
  <si>
    <t>Project Name(s):</t>
  </si>
  <si>
    <t>Total:</t>
  </si>
  <si>
    <t>Total Annual Reductions</t>
  </si>
  <si>
    <t>Total Lifetime Reductions</t>
  </si>
  <si>
    <t>Conversion from tons to lbs</t>
  </si>
  <si>
    <t>Populate blue cells below with air emissions information</t>
  </si>
  <si>
    <t>Reductions Expressed as N (tons)</t>
  </si>
  <si>
    <t>Reduced Nitrogen Credits</t>
  </si>
  <si>
    <t>*The credits are rounded DOWN to the nearest whole number of credits.</t>
  </si>
  <si>
    <t>Total Nitrogen Credits w/ 5% State Reserve*</t>
  </si>
  <si>
    <t>2.  Please populate the blue cells in this worksheet with applicable project data.  The calculator will subsequently generate the TN load reduction credit for the project. Once finished, email this spreadsheet along with other supporting documentation as defined here: https://mde.maryland.gov/programs/Water/WQT/Pages/index.aspx to MD's nutrient trading administrator at mde.wqtrading@maryland.gov.</t>
  </si>
  <si>
    <t>Start Date</t>
  </si>
  <si>
    <t>End Date</t>
  </si>
  <si>
    <t>Total Cost</t>
  </si>
  <si>
    <t>VW Cost</t>
  </si>
  <si>
    <t>Percent Eligible</t>
  </si>
  <si>
    <t>Project Name(s)</t>
  </si>
  <si>
    <t>Test Project</t>
  </si>
  <si>
    <t>Version: 4/28/2020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</si>
</sst>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3"/>
      <color theme="1"/>
      <name val="Calibri"/>
      <family val="2"/>
      <scheme val="minor"/>
    </font>
    <font>
      <b/>
      <i/>
      <sz val="11"/>
      <color theme="1"/>
      <name val="Calibri"/>
      <family val="2"/>
      <scheme val="minor"/>
    </font>
    <font>
      <i/>
      <sz val="11"/>
      <color theme="1"/>
      <name val="Calibri"/>
      <family val="2"/>
      <scheme val="minor"/>
    </font>
    <font>
      <b/>
      <sz val="18"/>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9.9978637043366805E-2"/>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auto="1"/>
      </left>
      <right/>
      <top/>
      <bottom/>
      <diagonal/>
    </border>
    <border>
      <left style="medium">
        <color auto="1"/>
      </left>
      <right/>
      <top/>
      <bottom style="thin">
        <color indexed="64"/>
      </bottom>
      <diagonal/>
    </border>
    <border>
      <left style="thin">
        <color indexed="64"/>
      </left>
      <right style="thin">
        <color indexed="64"/>
      </right>
      <top style="medium">
        <color indexed="64"/>
      </top>
      <bottom/>
      <diagonal/>
    </border>
    <border>
      <left style="medium">
        <color auto="1"/>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6">
    <xf numFmtId="0" fontId="0" fillId="0" borderId="0" xfId="0"/>
    <xf numFmtId="0" fontId="1" fillId="0" borderId="0" xfId="0" applyFont="1"/>
    <xf numFmtId="0" fontId="0" fillId="2" borderId="0" xfId="0" applyFill="1"/>
    <xf numFmtId="0" fontId="2" fillId="0" borderId="0" xfId="0" applyFont="1"/>
    <xf numFmtId="0" fontId="0" fillId="3" borderId="3" xfId="0" applyFill="1" applyBorder="1"/>
    <xf numFmtId="0" fontId="0" fillId="0" borderId="10" xfId="0"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Fill="1" applyBorder="1"/>
    <xf numFmtId="0" fontId="3" fillId="0" borderId="0" xfId="0" applyFont="1" applyAlignment="1">
      <alignment horizontal="left"/>
    </xf>
    <xf numFmtId="0" fontId="0" fillId="0" borderId="28" xfId="0" applyBorder="1"/>
    <xf numFmtId="0" fontId="0" fillId="6" borderId="1" xfId="0" applyFill="1" applyBorder="1"/>
    <xf numFmtId="0" fontId="0" fillId="3" borderId="3" xfId="0" applyFill="1" applyBorder="1" applyAlignment="1"/>
    <xf numFmtId="0" fontId="0" fillId="6" borderId="17" xfId="0" applyFill="1" applyBorder="1"/>
    <xf numFmtId="0" fontId="0" fillId="7" borderId="25" xfId="0" applyFont="1" applyFill="1" applyBorder="1" applyAlignment="1">
      <alignment horizontal="center"/>
    </xf>
    <xf numFmtId="0" fontId="0" fillId="3" borderId="13" xfId="0" applyFill="1" applyBorder="1"/>
    <xf numFmtId="0" fontId="0" fillId="7" borderId="3" xfId="0" applyFont="1" applyFill="1" applyBorder="1" applyAlignment="1">
      <alignment horizontal="center"/>
    </xf>
    <xf numFmtId="17" fontId="0" fillId="3" borderId="3" xfId="0" applyNumberFormat="1" applyFill="1" applyBorder="1" applyAlignment="1"/>
    <xf numFmtId="3" fontId="0" fillId="3" borderId="3" xfId="0" applyNumberFormat="1" applyFill="1" applyBorder="1" applyAlignment="1"/>
    <xf numFmtId="0" fontId="0" fillId="5" borderId="25"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9" xfId="0" applyFill="1" applyBorder="1" applyAlignment="1">
      <alignment horizontal="center" vertical="center" wrapText="1"/>
    </xf>
    <xf numFmtId="0" fontId="0" fillId="7" borderId="15" xfId="0" applyFont="1" applyFill="1" applyBorder="1" applyAlignment="1">
      <alignment horizontal="center"/>
    </xf>
    <xf numFmtId="0" fontId="0" fillId="7" borderId="6" xfId="0" applyFont="1" applyFill="1" applyBorder="1" applyAlignment="1">
      <alignment horizontal="center"/>
    </xf>
    <xf numFmtId="0" fontId="0" fillId="3" borderId="3" xfId="0" applyFill="1" applyBorder="1" applyAlignment="1">
      <alignment horizontal="left"/>
    </xf>
    <xf numFmtId="0" fontId="0" fillId="3" borderId="13" xfId="0" applyFill="1" applyBorder="1" applyAlignment="1">
      <alignment horizontal="left"/>
    </xf>
    <xf numFmtId="0" fontId="0" fillId="0" borderId="3" xfId="0" applyBorder="1" applyAlignment="1">
      <alignment horizontal="center" vertical="center" wrapText="1"/>
    </xf>
    <xf numFmtId="2" fontId="0" fillId="0" borderId="3" xfId="0" applyNumberFormat="1" applyFill="1" applyBorder="1" applyAlignment="1">
      <alignment horizontal="center" vertical="center"/>
    </xf>
    <xf numFmtId="0" fontId="0" fillId="0" borderId="3" xfId="0" applyBorder="1" applyAlignment="1">
      <alignment horizontal="center" vertical="center"/>
    </xf>
    <xf numFmtId="0" fontId="0" fillId="3" borderId="26" xfId="0" applyFill="1" applyBorder="1" applyAlignment="1">
      <alignment horizontal="left"/>
    </xf>
    <xf numFmtId="0" fontId="0" fillId="3" borderId="2" xfId="0" applyFill="1" applyBorder="1" applyAlignment="1">
      <alignment horizontal="left"/>
    </xf>
    <xf numFmtId="0" fontId="0" fillId="3" borderId="27" xfId="0" applyFill="1" applyBorder="1" applyAlignment="1">
      <alignment horizontal="left"/>
    </xf>
    <xf numFmtId="0" fontId="0" fillId="5" borderId="3" xfId="0" applyFill="1" applyBorder="1" applyAlignment="1">
      <alignment horizontal="center" wrapText="1"/>
    </xf>
    <xf numFmtId="0" fontId="0" fillId="5" borderId="3" xfId="0" applyFill="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left"/>
    </xf>
    <xf numFmtId="0" fontId="3" fillId="0" borderId="0" xfId="0" applyFont="1" applyAlignment="1">
      <alignment horizontal="left"/>
    </xf>
    <xf numFmtId="0" fontId="5" fillId="5" borderId="3" xfId="0" applyFont="1" applyFill="1" applyBorder="1" applyAlignment="1">
      <alignment horizontal="center" wrapText="1"/>
    </xf>
    <xf numFmtId="0" fontId="0" fillId="4" borderId="3" xfId="0" applyFill="1" applyBorder="1" applyAlignment="1">
      <alignment horizontal="center" vertical="center"/>
    </xf>
    <xf numFmtId="0" fontId="0" fillId="5" borderId="4"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3" fontId="0" fillId="0" borderId="3" xfId="0" applyNumberFormat="1" applyBorder="1" applyAlignment="1">
      <alignment horizontal="center" vertical="center" wrapText="1"/>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0" xfId="0" applyFill="1" applyBorder="1" applyAlignment="1">
      <alignment horizontal="left" vertical="center"/>
    </xf>
    <xf numFmtId="0" fontId="0" fillId="5" borderId="16" xfId="0" applyFill="1" applyBorder="1" applyAlignment="1">
      <alignment horizontal="left" vertical="center"/>
    </xf>
    <xf numFmtId="0" fontId="0" fillId="5" borderId="24" xfId="0" applyFill="1" applyBorder="1" applyAlignment="1">
      <alignment horizontal="left" vertical="center"/>
    </xf>
    <xf numFmtId="0" fontId="0" fillId="5" borderId="17" xfId="0" applyFill="1" applyBorder="1" applyAlignment="1">
      <alignment horizontal="left" vertical="center"/>
    </xf>
    <xf numFmtId="0" fontId="0" fillId="5" borderId="18"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19051</xdr:colOff>
      <xdr:row>6</xdr:row>
      <xdr:rowOff>171451</xdr:rowOff>
    </xdr:to>
    <xdr:pic>
      <xdr:nvPicPr>
        <xdr:cNvPr id="2" name="Picture 8">
          <a:extLst>
            <a:ext uri="{FF2B5EF4-FFF2-40B4-BE49-F238E27FC236}">
              <a16:creationId xmlns:a16="http://schemas.microsoft.com/office/drawing/2014/main" id="{B54F48E8-E5C3-4522-8A3F-A9634DE6BD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28576"/>
          <a:ext cx="1181100" cy="13144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topLeftCell="A28" workbookViewId="0">
      <selection activeCell="C45" sqref="C45"/>
    </sheetView>
  </sheetViews>
  <sheetFormatPr defaultRowHeight="14.4" x14ac:dyDescent="0.3"/>
  <cols>
    <col min="1" max="1" width="17.44140625" customWidth="1"/>
    <col min="2" max="2" width="19.6640625" customWidth="1"/>
    <col min="3" max="3" width="14.5546875" customWidth="1"/>
    <col min="4" max="7" width="14.6640625" customWidth="1"/>
    <col min="8" max="8" width="2.6640625" customWidth="1"/>
  </cols>
  <sheetData>
    <row r="1" spans="1:8" ht="17.399999999999999" x14ac:dyDescent="0.35">
      <c r="B1" s="1" t="s">
        <v>6</v>
      </c>
      <c r="H1" s="2"/>
    </row>
    <row r="2" spans="1:8" x14ac:dyDescent="0.3">
      <c r="B2" t="s">
        <v>29</v>
      </c>
      <c r="H2" s="2"/>
    </row>
    <row r="3" spans="1:8" x14ac:dyDescent="0.3">
      <c r="B3" t="s">
        <v>0</v>
      </c>
      <c r="H3" s="2"/>
    </row>
    <row r="4" spans="1:8" x14ac:dyDescent="0.3">
      <c r="H4" s="2"/>
    </row>
    <row r="5" spans="1:8" x14ac:dyDescent="0.3">
      <c r="H5" s="2"/>
    </row>
    <row r="6" spans="1:8" x14ac:dyDescent="0.3">
      <c r="H6" s="2"/>
    </row>
    <row r="7" spans="1:8" x14ac:dyDescent="0.3">
      <c r="H7" s="2"/>
    </row>
    <row r="8" spans="1:8" x14ac:dyDescent="0.3">
      <c r="H8" s="2"/>
    </row>
    <row r="9" spans="1:8" x14ac:dyDescent="0.3">
      <c r="A9" s="3" t="s">
        <v>1</v>
      </c>
      <c r="B9" s="3"/>
      <c r="C9" s="3"/>
      <c r="D9" s="3"/>
      <c r="E9" s="3"/>
      <c r="F9" s="3"/>
      <c r="G9" s="3"/>
      <c r="H9" s="2"/>
    </row>
    <row r="10" spans="1:8" x14ac:dyDescent="0.3">
      <c r="A10" s="36" t="s">
        <v>4</v>
      </c>
      <c r="B10" s="36"/>
      <c r="C10" s="36"/>
      <c r="D10" s="36"/>
      <c r="E10" s="36"/>
      <c r="F10" s="36"/>
      <c r="G10" s="36"/>
      <c r="H10" s="2"/>
    </row>
    <row r="11" spans="1:8" x14ac:dyDescent="0.3">
      <c r="A11" s="36" t="s">
        <v>21</v>
      </c>
      <c r="B11" s="36"/>
      <c r="C11" s="36"/>
      <c r="D11" s="36"/>
      <c r="E11" s="36"/>
      <c r="F11" s="36"/>
      <c r="G11" s="36"/>
      <c r="H11" s="2"/>
    </row>
    <row r="12" spans="1:8" ht="49.5" customHeight="1" x14ac:dyDescent="0.3">
      <c r="A12" s="36"/>
      <c r="B12" s="36"/>
      <c r="C12" s="36"/>
      <c r="D12" s="36"/>
      <c r="E12" s="36"/>
      <c r="F12" s="36"/>
      <c r="G12" s="36"/>
      <c r="H12" s="2"/>
    </row>
    <row r="13" spans="1:8" x14ac:dyDescent="0.3">
      <c r="H13" s="2"/>
    </row>
    <row r="14" spans="1:8" x14ac:dyDescent="0.3">
      <c r="A14" s="2"/>
      <c r="B14" s="2"/>
      <c r="C14" s="2"/>
      <c r="D14" s="2"/>
      <c r="E14" s="2"/>
      <c r="F14" s="2"/>
      <c r="G14" s="2"/>
      <c r="H14" s="2"/>
    </row>
    <row r="15" spans="1:8" ht="23.4" x14ac:dyDescent="0.45">
      <c r="A15" s="37" t="s">
        <v>2</v>
      </c>
      <c r="B15" s="37"/>
      <c r="C15" s="37"/>
      <c r="D15" s="37"/>
      <c r="E15" s="37"/>
      <c r="F15" s="37"/>
      <c r="G15" s="37"/>
      <c r="H15" s="2"/>
    </row>
    <row r="16" spans="1:8" x14ac:dyDescent="0.3">
      <c r="A16" s="38" t="s">
        <v>3</v>
      </c>
      <c r="B16" s="38"/>
      <c r="C16" s="38"/>
      <c r="D16" s="38"/>
      <c r="E16" s="38"/>
      <c r="F16" s="38"/>
      <c r="G16" s="38"/>
      <c r="H16" s="2"/>
    </row>
    <row r="17" spans="1:8" ht="15" thickBot="1" x14ac:dyDescent="0.35">
      <c r="A17" s="11"/>
      <c r="B17" s="11"/>
      <c r="C17" s="11"/>
      <c r="D17" s="11"/>
      <c r="E17" s="11"/>
      <c r="F17" s="11"/>
      <c r="G17" s="11"/>
      <c r="H17" s="2"/>
    </row>
    <row r="18" spans="1:8" x14ac:dyDescent="0.3">
      <c r="A18" s="24" t="s">
        <v>27</v>
      </c>
      <c r="B18" s="25"/>
      <c r="C18" s="16" t="s">
        <v>22</v>
      </c>
      <c r="D18" s="16" t="s">
        <v>23</v>
      </c>
      <c r="E18" s="16" t="s">
        <v>24</v>
      </c>
      <c r="F18" s="16" t="s">
        <v>25</v>
      </c>
      <c r="G18" s="18" t="s">
        <v>26</v>
      </c>
      <c r="H18" s="2"/>
    </row>
    <row r="19" spans="1:8" x14ac:dyDescent="0.3">
      <c r="A19" s="26" t="s">
        <v>28</v>
      </c>
      <c r="B19" s="26"/>
      <c r="C19" s="19">
        <v>43983</v>
      </c>
      <c r="D19" s="19">
        <v>44013</v>
      </c>
      <c r="E19" s="20">
        <v>1000000</v>
      </c>
      <c r="F19" s="20">
        <v>750000</v>
      </c>
      <c r="G19" s="15">
        <f>1-(F19/E19)</f>
        <v>0.25</v>
      </c>
      <c r="H19" s="2"/>
    </row>
    <row r="20" spans="1:8" x14ac:dyDescent="0.3">
      <c r="A20" s="26"/>
      <c r="B20" s="26"/>
      <c r="C20" s="14"/>
      <c r="D20" s="14"/>
      <c r="E20" s="14">
        <v>1</v>
      </c>
      <c r="F20" s="14">
        <v>1</v>
      </c>
      <c r="G20" s="15">
        <f>(F20/E20)</f>
        <v>1</v>
      </c>
      <c r="H20" s="2"/>
    </row>
    <row r="21" spans="1:8" x14ac:dyDescent="0.3">
      <c r="A21" s="26"/>
      <c r="B21" s="26"/>
      <c r="C21" s="14"/>
      <c r="D21" s="14"/>
      <c r="E21" s="14">
        <v>1</v>
      </c>
      <c r="F21" s="14">
        <v>1</v>
      </c>
      <c r="G21" s="15">
        <f t="shared" ref="G21:G22" si="0">(F21/E21)</f>
        <v>1</v>
      </c>
      <c r="H21" s="2"/>
    </row>
    <row r="22" spans="1:8" ht="15" thickBot="1" x14ac:dyDescent="0.35">
      <c r="A22" s="27"/>
      <c r="B22" s="27"/>
      <c r="C22" s="17"/>
      <c r="D22" s="17"/>
      <c r="E22" s="17">
        <v>1</v>
      </c>
      <c r="F22" s="17">
        <v>1</v>
      </c>
      <c r="G22" s="15">
        <f t="shared" si="0"/>
        <v>1</v>
      </c>
      <c r="H22" s="2"/>
    </row>
    <row r="23" spans="1:8" x14ac:dyDescent="0.3">
      <c r="A23" s="10"/>
      <c r="B23" s="10"/>
      <c r="C23" s="10"/>
      <c r="D23" s="10"/>
      <c r="E23" s="10"/>
      <c r="F23" s="10"/>
      <c r="H23" s="2"/>
    </row>
    <row r="24" spans="1:8" x14ac:dyDescent="0.3">
      <c r="H24" s="2"/>
    </row>
    <row r="25" spans="1:8" x14ac:dyDescent="0.3">
      <c r="A25" s="2"/>
      <c r="B25" s="2"/>
      <c r="C25" s="2"/>
      <c r="D25" s="2"/>
      <c r="E25" s="2"/>
      <c r="F25" s="2"/>
      <c r="G25" s="2"/>
      <c r="H25" s="2"/>
    </row>
    <row r="26" spans="1:8" ht="23.4" x14ac:dyDescent="0.45">
      <c r="A26" s="37" t="s">
        <v>5</v>
      </c>
      <c r="B26" s="37"/>
      <c r="C26" s="37"/>
      <c r="D26" s="37"/>
      <c r="E26" s="37"/>
      <c r="F26" s="37"/>
      <c r="G26" s="37"/>
      <c r="H26" s="2"/>
    </row>
    <row r="27" spans="1:8" ht="15.75" customHeight="1" x14ac:dyDescent="0.3">
      <c r="A27" s="38" t="s">
        <v>16</v>
      </c>
      <c r="B27" s="38"/>
      <c r="C27" s="38"/>
      <c r="D27" s="38"/>
      <c r="E27" s="38"/>
      <c r="F27" s="38"/>
      <c r="G27" s="38"/>
      <c r="H27" s="2"/>
    </row>
    <row r="28" spans="1:8" ht="15" thickBot="1" x14ac:dyDescent="0.35">
      <c r="H28" s="2"/>
    </row>
    <row r="29" spans="1:8" ht="15" customHeight="1" x14ac:dyDescent="0.3">
      <c r="A29" s="47" t="s">
        <v>11</v>
      </c>
      <c r="B29" s="48"/>
      <c r="C29" s="49"/>
      <c r="D29" s="21" t="s">
        <v>10</v>
      </c>
      <c r="E29" s="42" t="s">
        <v>9</v>
      </c>
      <c r="F29" s="21" t="s">
        <v>26</v>
      </c>
      <c r="G29" s="43" t="s">
        <v>8</v>
      </c>
      <c r="H29" s="2"/>
    </row>
    <row r="30" spans="1:8" x14ac:dyDescent="0.3">
      <c r="A30" s="50"/>
      <c r="B30" s="51"/>
      <c r="C30" s="52"/>
      <c r="D30" s="22"/>
      <c r="E30" s="35"/>
      <c r="F30" s="22"/>
      <c r="G30" s="44"/>
      <c r="H30" s="2"/>
    </row>
    <row r="31" spans="1:8" x14ac:dyDescent="0.3">
      <c r="A31" s="53"/>
      <c r="B31" s="54"/>
      <c r="C31" s="55"/>
      <c r="D31" s="23"/>
      <c r="E31" s="35"/>
      <c r="F31" s="23"/>
      <c r="G31" s="45"/>
      <c r="H31" s="2"/>
    </row>
    <row r="32" spans="1:8" x14ac:dyDescent="0.3">
      <c r="A32" s="31" t="s">
        <v>28</v>
      </c>
      <c r="B32" s="32"/>
      <c r="C32" s="33"/>
      <c r="D32" s="4">
        <v>10</v>
      </c>
      <c r="E32" s="4">
        <v>1</v>
      </c>
      <c r="F32" s="13">
        <f>G19</f>
        <v>0.25</v>
      </c>
      <c r="G32" s="5">
        <f>D32*E32*F32</f>
        <v>2.5</v>
      </c>
      <c r="H32" s="2"/>
    </row>
    <row r="33" spans="1:8" x14ac:dyDescent="0.3">
      <c r="A33" s="31"/>
      <c r="B33" s="32"/>
      <c r="C33" s="33"/>
      <c r="D33" s="4"/>
      <c r="E33" s="4"/>
      <c r="F33" s="13">
        <f t="shared" ref="F33:F35" si="1">G20</f>
        <v>1</v>
      </c>
      <c r="G33" s="5">
        <f>D33*E33</f>
        <v>0</v>
      </c>
      <c r="H33" s="2"/>
    </row>
    <row r="34" spans="1:8" x14ac:dyDescent="0.3">
      <c r="A34" s="31"/>
      <c r="B34" s="32"/>
      <c r="C34" s="33"/>
      <c r="D34" s="4"/>
      <c r="E34" s="4"/>
      <c r="F34" s="13">
        <f t="shared" si="1"/>
        <v>1</v>
      </c>
      <c r="G34" s="5">
        <f>D34*E34</f>
        <v>0</v>
      </c>
      <c r="H34" s="2"/>
    </row>
    <row r="35" spans="1:8" x14ac:dyDescent="0.3">
      <c r="A35" s="31"/>
      <c r="B35" s="32"/>
      <c r="C35" s="33"/>
      <c r="D35" s="4"/>
      <c r="E35" s="4"/>
      <c r="F35" s="13">
        <f t="shared" si="1"/>
        <v>1</v>
      </c>
      <c r="G35" s="5">
        <f>D35*E35</f>
        <v>0</v>
      </c>
      <c r="H35" s="2"/>
    </row>
    <row r="36" spans="1:8" ht="15" thickBot="1" x14ac:dyDescent="0.35">
      <c r="A36" s="6"/>
      <c r="B36" s="7"/>
      <c r="C36" s="7"/>
      <c r="D36" s="8" t="s">
        <v>12</v>
      </c>
      <c r="E36" s="8">
        <f>E32+E33+E34+E35</f>
        <v>1</v>
      </c>
      <c r="F36" s="12"/>
      <c r="G36" s="9">
        <f>G32+G33+G34+G35</f>
        <v>2.5</v>
      </c>
      <c r="H36" s="2"/>
    </row>
    <row r="37" spans="1:8" x14ac:dyDescent="0.3">
      <c r="H37" s="2"/>
    </row>
    <row r="38" spans="1:8" x14ac:dyDescent="0.3">
      <c r="C38" s="35" t="s">
        <v>17</v>
      </c>
      <c r="D38" s="41" t="s">
        <v>7</v>
      </c>
      <c r="E38" s="35" t="s">
        <v>15</v>
      </c>
      <c r="F38" s="34" t="s">
        <v>18</v>
      </c>
      <c r="G38" s="39" t="s">
        <v>20</v>
      </c>
      <c r="H38" s="2"/>
    </row>
    <row r="39" spans="1:8" x14ac:dyDescent="0.3">
      <c r="C39" s="35"/>
      <c r="D39" s="22"/>
      <c r="E39" s="35"/>
      <c r="F39" s="34"/>
      <c r="G39" s="39"/>
      <c r="H39" s="2"/>
    </row>
    <row r="40" spans="1:8" x14ac:dyDescent="0.3">
      <c r="C40" s="35"/>
      <c r="D40" s="22"/>
      <c r="E40" s="35"/>
      <c r="F40" s="34"/>
      <c r="G40" s="39"/>
      <c r="H40" s="2"/>
    </row>
    <row r="41" spans="1:8" ht="15" customHeight="1" x14ac:dyDescent="0.3">
      <c r="B41" s="28" t="s">
        <v>13</v>
      </c>
      <c r="C41" s="29">
        <f>E36/3.284</f>
        <v>0.30450669914738127</v>
      </c>
      <c r="D41" s="30">
        <v>4.13</v>
      </c>
      <c r="E41" s="46">
        <v>2000</v>
      </c>
      <c r="F41" s="29">
        <f>C41*0.0413*E41</f>
        <v>25.152253349573694</v>
      </c>
      <c r="G41" s="40">
        <f>ROUNDDOWN(F41*0.95,0)</f>
        <v>23</v>
      </c>
      <c r="H41" s="2"/>
    </row>
    <row r="42" spans="1:8" x14ac:dyDescent="0.3">
      <c r="B42" s="28"/>
      <c r="C42" s="29"/>
      <c r="D42" s="30"/>
      <c r="E42" s="28"/>
      <c r="F42" s="29"/>
      <c r="G42" s="40"/>
      <c r="H42" s="2"/>
    </row>
    <row r="43" spans="1:8" x14ac:dyDescent="0.3">
      <c r="B43" s="28" t="s">
        <v>14</v>
      </c>
      <c r="C43" s="29">
        <f>G36/3.284</f>
        <v>0.76126674786845316</v>
      </c>
      <c r="D43" s="30"/>
      <c r="E43" s="28"/>
      <c r="F43" s="29">
        <f>C43*0.0413*E41</f>
        <v>62.880633373934238</v>
      </c>
      <c r="G43" s="40">
        <f>ROUNDDOWN(F43*0.95,0)</f>
        <v>59</v>
      </c>
      <c r="H43" s="2"/>
    </row>
    <row r="44" spans="1:8" x14ac:dyDescent="0.3">
      <c r="B44" s="28"/>
      <c r="C44" s="29"/>
      <c r="D44" s="30"/>
      <c r="E44" s="28"/>
      <c r="F44" s="29"/>
      <c r="G44" s="40"/>
      <c r="H44" s="2"/>
    </row>
    <row r="45" spans="1:8" x14ac:dyDescent="0.3">
      <c r="A45" t="s">
        <v>19</v>
      </c>
      <c r="H45" s="2"/>
    </row>
    <row r="46" spans="1:8" x14ac:dyDescent="0.3">
      <c r="H46" s="2"/>
    </row>
    <row r="47" spans="1:8" x14ac:dyDescent="0.3">
      <c r="A47" s="2"/>
      <c r="B47" s="2"/>
      <c r="C47" s="2"/>
      <c r="D47" s="2"/>
      <c r="E47" s="2"/>
      <c r="F47" s="2"/>
      <c r="G47" s="2"/>
      <c r="H47" s="2"/>
    </row>
  </sheetData>
  <mergeCells count="35">
    <mergeCell ref="G41:G42"/>
    <mergeCell ref="G43:G44"/>
    <mergeCell ref="A26:G26"/>
    <mergeCell ref="D38:D40"/>
    <mergeCell ref="E29:E31"/>
    <mergeCell ref="G29:G31"/>
    <mergeCell ref="D29:D31"/>
    <mergeCell ref="E38:E40"/>
    <mergeCell ref="A27:G27"/>
    <mergeCell ref="E41:E44"/>
    <mergeCell ref="F41:F42"/>
    <mergeCell ref="F43:F44"/>
    <mergeCell ref="A29:C31"/>
    <mergeCell ref="A10:G10"/>
    <mergeCell ref="A11:G12"/>
    <mergeCell ref="A15:G15"/>
    <mergeCell ref="A16:G16"/>
    <mergeCell ref="G38:G40"/>
    <mergeCell ref="A32:C32"/>
    <mergeCell ref="A33:C33"/>
    <mergeCell ref="A34:C34"/>
    <mergeCell ref="A35:C35"/>
    <mergeCell ref="F38:F40"/>
    <mergeCell ref="C38:C40"/>
    <mergeCell ref="B41:B42"/>
    <mergeCell ref="B43:B44"/>
    <mergeCell ref="C41:C42"/>
    <mergeCell ref="C43:C44"/>
    <mergeCell ref="D41:D44"/>
    <mergeCell ref="F29:F31"/>
    <mergeCell ref="A18:B18"/>
    <mergeCell ref="A19:B19"/>
    <mergeCell ref="A20:B20"/>
    <mergeCell ref="A21:B21"/>
    <mergeCell ref="A22: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486D0190D514EB4B282CB25D20A62" ma:contentTypeVersion="3" ma:contentTypeDescription="Create a new document." ma:contentTypeScope="" ma:versionID="615f4441cdd3e5f0ee916eff098ffd2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7099842-512C-4C69-8DCF-7C09DF52A12D}"/>
</file>

<file path=customXml/itemProps2.xml><?xml version="1.0" encoding="utf-8"?>
<ds:datastoreItem xmlns:ds="http://schemas.openxmlformats.org/officeDocument/2006/customXml" ds:itemID="{13412A83-39FE-4F89-AEC5-6048FBAB6668}"/>
</file>

<file path=customXml/itemProps3.xml><?xml version="1.0" encoding="utf-8"?>
<ds:datastoreItem xmlns:ds="http://schemas.openxmlformats.org/officeDocument/2006/customXml" ds:itemID="{F90069E7-1177-4D37-A77B-FE8EAFE9CE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Air Emissions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Nicole Christ</dc:creator>
  <cp:lastModifiedBy>Gregorio Sandi</cp:lastModifiedBy>
  <dcterms:created xsi:type="dcterms:W3CDTF">2015-06-05T18:17:20Z</dcterms:created>
  <dcterms:modified xsi:type="dcterms:W3CDTF">2020-05-12T14:20:12Z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0x010100F47486D0190D514EB4B282CB25D20A62</vt:lpwstr>
  </property>
</Properties>
</file>