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24226"/>
  <mc:AlternateContent xmlns:mc="http://schemas.openxmlformats.org/markup-compatibility/2006">
    <mc:Choice Requires="x15">
      <x15ac:absPath xmlns:x15ac="http://schemas.microsoft.com/office/spreadsheetml/2010/11/ac" url="D:\1.Nicole\Water Quality Trading\Website_backup\"/>
    </mc:Choice>
  </mc:AlternateContent>
  <xr:revisionPtr revIDLastSave="0" documentId="13_ncr:1_{E4165C84-CE43-4CDB-9625-38FFED8BEB0E}" xr6:coauthVersionLast="47" xr6:coauthVersionMax="47" xr10:uidLastSave="{00000000-0000-0000-0000-000000000000}"/>
  <workbookProtection workbookAlgorithmName="SHA-512" workbookHashValue="zXq1X0teccy1vI+d1zQBLutfRxodsj8wM6dDS+AziTa+BVoKkFi7ROuLpbEj3OfPVjS81LUEt2C7EdpOEz/AHw==" workbookSaltValue="9olqmjiwtKl40zH0MGW83g==" workbookSpinCount="100000" lockStructure="1"/>
  <bookViews>
    <workbookView xWindow="-28920" yWindow="-4830" windowWidth="29040" windowHeight="15840" activeTab="1" xr2:uid="{00000000-000D-0000-FFFF-FFFF00000000}"/>
  </bookViews>
  <sheets>
    <sheet name="ReadMe" sheetId="5" r:id="rId1"/>
    <sheet name="Credits_Generated" sheetId="1" r:id="rId2"/>
    <sheet name="MD_Reserve" sheetId="2" r:id="rId3"/>
    <sheet name="All_Trades" sheetId="4" r:id="rId4"/>
  </sheets>
  <externalReferences>
    <externalReference r:id="rId5"/>
    <externalReference r:id="rId6"/>
  </externalReferenc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1" i="1" l="1"/>
  <c r="B230" i="1"/>
  <c r="B229" i="1"/>
  <c r="B228" i="1"/>
  <c r="B227" i="1"/>
  <c r="B216" i="1"/>
  <c r="B215" i="1"/>
  <c r="B214" i="1"/>
  <c r="B233" i="1"/>
  <c r="B232" i="1"/>
  <c r="B169" i="1"/>
  <c r="B167" i="1"/>
  <c r="B13" i="1"/>
  <c r="B6" i="1"/>
  <c r="B5" i="1"/>
  <c r="B91" i="1"/>
  <c r="B88" i="1"/>
  <c r="B87" i="1"/>
  <c r="B179" i="1"/>
  <c r="B178" i="1"/>
  <c r="B177" i="1"/>
  <c r="B176" i="1"/>
  <c r="B86" i="1"/>
  <c r="B181" i="1"/>
  <c r="B180" i="1"/>
  <c r="B133" i="1"/>
  <c r="B132" i="1"/>
  <c r="B131" i="1"/>
  <c r="B139" i="1"/>
  <c r="B138" i="1"/>
  <c r="B137" i="1"/>
  <c r="B49" i="1"/>
  <c r="B47" i="1"/>
  <c r="B98" i="1"/>
  <c r="B102" i="1"/>
  <c r="B101" i="1"/>
  <c r="B100" i="1"/>
  <c r="B35" i="1"/>
  <c r="B34" i="1"/>
  <c r="B41" i="1"/>
  <c r="B40" i="1"/>
  <c r="B39" i="1"/>
  <c r="M121" i="1"/>
  <c r="H120" i="2"/>
  <c r="E120" i="2"/>
  <c r="D120" i="2"/>
  <c r="B120" i="2"/>
  <c r="H119" i="2"/>
  <c r="E119" i="2"/>
  <c r="D119" i="2"/>
  <c r="B119" i="2"/>
  <c r="H118" i="2"/>
  <c r="F118" i="2"/>
  <c r="E118" i="2"/>
  <c r="B118" i="2"/>
  <c r="H117" i="2"/>
  <c r="F117" i="2"/>
  <c r="E117" i="2"/>
  <c r="B117" i="2"/>
  <c r="H116" i="2"/>
  <c r="F116" i="2"/>
  <c r="E116" i="2"/>
  <c r="B116" i="2"/>
  <c r="H115" i="2"/>
  <c r="F115" i="2"/>
  <c r="E115" i="2"/>
  <c r="D115" i="2"/>
  <c r="B115" i="2"/>
  <c r="H114" i="2"/>
  <c r="F114" i="2"/>
  <c r="E114" i="2"/>
  <c r="D114" i="2"/>
  <c r="B114" i="2"/>
  <c r="H113" i="2"/>
  <c r="F113" i="2"/>
  <c r="E113" i="2"/>
  <c r="D113" i="2"/>
  <c r="B113" i="2"/>
  <c r="H112" i="2"/>
  <c r="F112" i="2"/>
  <c r="E112" i="2"/>
  <c r="B112" i="2"/>
  <c r="H111" i="2"/>
  <c r="F111" i="2"/>
  <c r="E111" i="2"/>
  <c r="B111" i="2"/>
  <c r="H110" i="2"/>
  <c r="F110" i="2"/>
  <c r="E110" i="2"/>
  <c r="B110" i="2"/>
  <c r="H109" i="2"/>
  <c r="F109" i="2"/>
  <c r="E109" i="2"/>
  <c r="D109" i="2"/>
  <c r="B109" i="2"/>
  <c r="H108" i="2"/>
  <c r="F108" i="2"/>
  <c r="E108" i="2"/>
  <c r="D108" i="2"/>
  <c r="B108" i="2"/>
  <c r="H107" i="2"/>
  <c r="F107" i="2"/>
  <c r="E107" i="2"/>
  <c r="D107" i="2"/>
  <c r="B107" i="2"/>
  <c r="H106" i="2"/>
  <c r="F106" i="2"/>
  <c r="E106" i="2"/>
  <c r="D106" i="2"/>
  <c r="B106" i="2"/>
  <c r="H105" i="2"/>
  <c r="F105" i="2"/>
  <c r="E105" i="2"/>
  <c r="D105" i="2"/>
  <c r="B105" i="2"/>
  <c r="M120" i="1"/>
  <c r="M119" i="1"/>
  <c r="M118" i="1"/>
  <c r="M117" i="1"/>
  <c r="M116" i="1"/>
  <c r="M115" i="1"/>
  <c r="M114" i="1"/>
  <c r="M113" i="1"/>
  <c r="M112" i="1"/>
  <c r="M111" i="1"/>
  <c r="M110" i="1"/>
  <c r="M109" i="1"/>
  <c r="M108" i="1"/>
  <c r="M107" i="1"/>
  <c r="B101" i="2"/>
  <c r="B102" i="2"/>
  <c r="B103" i="2"/>
  <c r="B104" i="2"/>
  <c r="H104" i="2"/>
  <c r="F104" i="2"/>
  <c r="E104" i="2"/>
  <c r="D104" i="2"/>
  <c r="H103" i="2"/>
  <c r="F103" i="2"/>
  <c r="E103" i="2"/>
  <c r="D103" i="2"/>
  <c r="H102" i="2"/>
  <c r="F102" i="2"/>
  <c r="E102" i="2"/>
  <c r="D102" i="2"/>
  <c r="H101" i="2"/>
  <c r="F101" i="2"/>
  <c r="E101" i="2"/>
  <c r="D101" i="2"/>
  <c r="H100" i="2"/>
  <c r="F100" i="2"/>
  <c r="E100" i="2"/>
  <c r="D100" i="2"/>
  <c r="B100" i="2"/>
  <c r="H99" i="2"/>
  <c r="F99" i="2"/>
  <c r="E99" i="2"/>
  <c r="D99" i="2"/>
  <c r="B99" i="2"/>
  <c r="H98" i="2"/>
  <c r="F98" i="2"/>
  <c r="E98" i="2"/>
  <c r="D98" i="2"/>
  <c r="B98" i="2"/>
  <c r="H97" i="2"/>
  <c r="F97" i="2"/>
  <c r="E97" i="2"/>
  <c r="D97" i="2"/>
  <c r="B97" i="2"/>
  <c r="H96" i="2"/>
  <c r="F96" i="2"/>
  <c r="E96" i="2"/>
  <c r="D96" i="2"/>
  <c r="B96" i="2"/>
  <c r="H95" i="2"/>
  <c r="F95" i="2"/>
  <c r="E95" i="2"/>
  <c r="D95" i="2"/>
  <c r="B95" i="2"/>
  <c r="H94" i="2"/>
  <c r="F94" i="2"/>
  <c r="E94" i="2"/>
  <c r="D94" i="2"/>
  <c r="B94" i="2"/>
  <c r="H93" i="2"/>
  <c r="F93" i="2"/>
  <c r="E93" i="2"/>
  <c r="D93" i="2"/>
  <c r="B93" i="2"/>
  <c r="H92" i="2"/>
  <c r="F92" i="2"/>
  <c r="E92" i="2"/>
  <c r="D92" i="2"/>
  <c r="B92" i="2"/>
  <c r="H91" i="2"/>
  <c r="F91" i="2"/>
  <c r="E91" i="2"/>
  <c r="D91" i="2"/>
  <c r="B91" i="2"/>
  <c r="H90" i="2"/>
  <c r="F90" i="2"/>
  <c r="E90" i="2"/>
  <c r="D90" i="2"/>
  <c r="B90" i="2"/>
  <c r="H89" i="2"/>
  <c r="F89" i="2"/>
  <c r="E89" i="2"/>
  <c r="D89" i="2"/>
  <c r="B89" i="2"/>
  <c r="H88" i="2"/>
  <c r="F88" i="2"/>
  <c r="E88" i="2"/>
  <c r="D88" i="2"/>
  <c r="B88" i="2"/>
  <c r="H87" i="2"/>
  <c r="F87" i="2"/>
  <c r="E87" i="2"/>
  <c r="D87" i="2"/>
  <c r="B87" i="2"/>
  <c r="H86" i="2"/>
  <c r="F86" i="2"/>
  <c r="E86" i="2"/>
  <c r="D86" i="2"/>
  <c r="B86" i="2"/>
  <c r="H85" i="2"/>
  <c r="F85" i="2"/>
  <c r="E85" i="2"/>
  <c r="D85" i="2"/>
  <c r="B85" i="2"/>
  <c r="H84" i="2"/>
  <c r="F84" i="2"/>
  <c r="E84" i="2"/>
  <c r="D84" i="2"/>
  <c r="B84" i="2"/>
  <c r="H83" i="2"/>
  <c r="F83" i="2"/>
  <c r="E83" i="2"/>
  <c r="D83" i="2"/>
  <c r="B83" i="2"/>
  <c r="H82" i="2"/>
  <c r="F82" i="2"/>
  <c r="E82" i="2"/>
  <c r="D82" i="2"/>
  <c r="B82" i="2"/>
  <c r="H81" i="2"/>
  <c r="F81" i="2"/>
  <c r="E81" i="2"/>
  <c r="D81" i="2"/>
  <c r="B81" i="2"/>
  <c r="H80" i="2"/>
  <c r="F80" i="2"/>
  <c r="E80" i="2"/>
  <c r="D80" i="2"/>
  <c r="B80" i="2"/>
  <c r="H79" i="2"/>
  <c r="F79" i="2"/>
  <c r="E79" i="2"/>
  <c r="D79" i="2"/>
  <c r="B79" i="2"/>
  <c r="H78" i="2"/>
  <c r="F78" i="2"/>
  <c r="E78" i="2"/>
  <c r="D78" i="2"/>
  <c r="B78" i="2"/>
  <c r="H77" i="2"/>
  <c r="F77" i="2"/>
  <c r="E77" i="2"/>
  <c r="D77" i="2"/>
  <c r="B77" i="2"/>
  <c r="H76" i="2"/>
  <c r="F76" i="2"/>
  <c r="E76" i="2"/>
  <c r="D76" i="2"/>
  <c r="B76" i="2"/>
  <c r="H75" i="2"/>
  <c r="F75" i="2"/>
  <c r="E75" i="2"/>
  <c r="D75" i="2"/>
  <c r="B75" i="2"/>
  <c r="H74" i="2"/>
  <c r="F74" i="2"/>
  <c r="E74" i="2"/>
  <c r="D74" i="2"/>
  <c r="B74" i="2"/>
  <c r="H73" i="2"/>
  <c r="F73" i="2"/>
  <c r="E73" i="2"/>
  <c r="D73" i="2"/>
  <c r="B73" i="2"/>
  <c r="H72" i="2"/>
  <c r="F72" i="2"/>
  <c r="E72" i="2"/>
  <c r="D72" i="2"/>
  <c r="B72" i="2"/>
  <c r="H71" i="2"/>
  <c r="F71" i="2"/>
  <c r="E71" i="2"/>
  <c r="D71" i="2"/>
  <c r="B71" i="2"/>
  <c r="H70" i="2"/>
  <c r="F70" i="2"/>
  <c r="E70" i="2"/>
  <c r="D70" i="2"/>
  <c r="B70" i="2"/>
  <c r="F69" i="2"/>
  <c r="E69" i="2"/>
  <c r="D69" i="2"/>
  <c r="B69" i="2"/>
  <c r="F68" i="2"/>
  <c r="E68" i="2"/>
  <c r="D68" i="2"/>
  <c r="B68" i="2"/>
  <c r="F67" i="2"/>
  <c r="E67" i="2"/>
  <c r="D67" i="2"/>
  <c r="B67" i="2"/>
  <c r="F66" i="2"/>
  <c r="E66" i="2"/>
  <c r="D66" i="2"/>
  <c r="B66" i="2"/>
  <c r="F65" i="2"/>
  <c r="E65" i="2"/>
  <c r="D65" i="2"/>
  <c r="B65" i="2"/>
  <c r="F64" i="2"/>
  <c r="E64" i="2"/>
  <c r="D64" i="2"/>
  <c r="B64" i="2"/>
  <c r="F63" i="2"/>
  <c r="E63" i="2"/>
  <c r="D63" i="2"/>
  <c r="B63" i="2"/>
  <c r="F62" i="2"/>
  <c r="E62" i="2"/>
  <c r="D62" i="2"/>
  <c r="B62" i="2"/>
  <c r="F61" i="2"/>
  <c r="E61" i="2"/>
  <c r="D61" i="2"/>
  <c r="B61" i="2"/>
  <c r="F60" i="2"/>
  <c r="E60" i="2"/>
  <c r="D60" i="2"/>
  <c r="B60" i="2"/>
  <c r="F59" i="2"/>
  <c r="E59" i="2"/>
  <c r="D59" i="2"/>
  <c r="B59" i="2"/>
  <c r="F58" i="2"/>
  <c r="E58" i="2"/>
  <c r="D58" i="2"/>
  <c r="B58" i="2"/>
</calcChain>
</file>

<file path=xl/sharedStrings.xml><?xml version="1.0" encoding="utf-8"?>
<sst xmlns="http://schemas.openxmlformats.org/spreadsheetml/2006/main" count="4830" uniqueCount="858">
  <si>
    <t>Credit IDs</t>
  </si>
  <si>
    <t>Generator</t>
  </si>
  <si>
    <t>Contact</t>
  </si>
  <si>
    <t>Telephone</t>
  </si>
  <si>
    <t>Email</t>
  </si>
  <si>
    <t>Watershed</t>
  </si>
  <si>
    <t>Vintage</t>
  </si>
  <si>
    <t>Credit Type</t>
  </si>
  <si>
    <t># Credits</t>
  </si>
  <si>
    <t>Date Certified</t>
  </si>
  <si>
    <t>Credit Status</t>
  </si>
  <si>
    <t>Applied to Permit</t>
  </si>
  <si>
    <t>Permit #</t>
  </si>
  <si>
    <t>2018_CHOOH_N_00001 | 06648</t>
  </si>
  <si>
    <t>Easton Utilities</t>
  </si>
  <si>
    <t>Doug Abbott</t>
  </si>
  <si>
    <t>201 N. Washington St., Easton, MD 21601</t>
  </si>
  <si>
    <t>410-763-9426</t>
  </si>
  <si>
    <t>Dabbott@eucmail.com</t>
  </si>
  <si>
    <t>CHOOH</t>
  </si>
  <si>
    <t>Nitrogen</t>
  </si>
  <si>
    <t>Certified</t>
  </si>
  <si>
    <t>2018_CHOOH_P_00001 | 01009</t>
  </si>
  <si>
    <t>201 N. Washington St., Easton, MD</t>
  </si>
  <si>
    <t>Phosphorus</t>
  </si>
  <si>
    <t>2018_CHOOH_S_0000000 | 0129360</t>
  </si>
  <si>
    <t>Sediment</t>
  </si>
  <si>
    <t>Maryland Port Administration</t>
  </si>
  <si>
    <t>William Richardson</t>
  </si>
  <si>
    <t>2700 Broening Hwy., Baltimore, MD 21222</t>
  </si>
  <si>
    <t>410-633-1145</t>
  </si>
  <si>
    <t>wrichardson@marylandports.com</t>
  </si>
  <si>
    <t>PATMH</t>
  </si>
  <si>
    <t>Elkton Wastewater Treatment Plant</t>
  </si>
  <si>
    <t>Jason Taylor</t>
  </si>
  <si>
    <t>200 West Pulaski Hwy, Elkton, MD 21921</t>
  </si>
  <si>
    <t>410-392-0711</t>
  </si>
  <si>
    <t>Jason.Taylor@Inframark.com</t>
  </si>
  <si>
    <t>ELKOH</t>
  </si>
  <si>
    <t>Owner</t>
  </si>
  <si>
    <t>Town of Elkton</t>
  </si>
  <si>
    <t>12SR0433</t>
  </si>
  <si>
    <t>Terumo Medical Corporation</t>
  </si>
  <si>
    <t>Yes</t>
  </si>
  <si>
    <t>Annapolis WRF</t>
  </si>
  <si>
    <t>SEVMH</t>
  </si>
  <si>
    <t>2018_SEVMH_S_000001 | 369546</t>
  </si>
  <si>
    <t>2018_SEVMH_S_369547 | 388996</t>
  </si>
  <si>
    <t>Broadneck WRF</t>
  </si>
  <si>
    <t>CB3MH</t>
  </si>
  <si>
    <t>County</t>
  </si>
  <si>
    <t>Talbot</t>
  </si>
  <si>
    <t>Baltimore City</t>
  </si>
  <si>
    <t>Cecil</t>
  </si>
  <si>
    <t>Anne Arundel</t>
  </si>
  <si>
    <t>2018_CB3MH_S_200111 | 210643</t>
  </si>
  <si>
    <t>Broadwater WRF</t>
  </si>
  <si>
    <t>2018_CB4MH_S_200111 | 210643</t>
  </si>
  <si>
    <t>CB4MH</t>
  </si>
  <si>
    <t>Cox Creek WRF</t>
  </si>
  <si>
    <t>Maryland City WRF</t>
  </si>
  <si>
    <t>PAXTF</t>
  </si>
  <si>
    <t>2018_PAXTF_S_054809 | 057693</t>
  </si>
  <si>
    <t>2018_CB4MH_S_000001 | 043809</t>
  </si>
  <si>
    <t>2018_CB3MH_S_000001 | 200110</t>
  </si>
  <si>
    <t>2018_SEVMH_P_000001 | 002344</t>
  </si>
  <si>
    <t>2018_CB3MH_N_000001 | 010198</t>
  </si>
  <si>
    <t>2018_CB3MH_P_000001 | 001497</t>
  </si>
  <si>
    <t>2018_CB4MH_P_000001 | 000309</t>
  </si>
  <si>
    <t>2018_CB4MH_N_000001 | 002439</t>
  </si>
  <si>
    <t>2018_PAXTF_N_000001 | 000751</t>
  </si>
  <si>
    <t>2018_PAXTF_P_000001 |000301</t>
  </si>
  <si>
    <t>2018_PAXTF_S_000001 | 054808</t>
  </si>
  <si>
    <t>2018_SEVMH_N_000001 | 010428</t>
  </si>
  <si>
    <t>2018_PATMH_P_000002 | 000122</t>
  </si>
  <si>
    <t>2018_PATMH_N_000012 | 000557</t>
  </si>
  <si>
    <t>2018_PATMH_S_000001 | 060827</t>
  </si>
  <si>
    <t xml:space="preserve">2018_PATMH_P_000001 </t>
  </si>
  <si>
    <t>2018_PATMH_N_000001 | 000011</t>
  </si>
  <si>
    <t>2018_PATMH_N_000586 | 023952</t>
  </si>
  <si>
    <t>2018_PATMH_P_000129 | 003297</t>
  </si>
  <si>
    <t>2018_PATMH_S_064029 | 580900</t>
  </si>
  <si>
    <t>2018_PATMH_P_NA</t>
  </si>
  <si>
    <t>Chris Phipps</t>
  </si>
  <si>
    <t>2662 Riva Rd., Annapolis, MD 21401</t>
  </si>
  <si>
    <t>410-222-7500</t>
  </si>
  <si>
    <t>cphipps@aacounty.org</t>
  </si>
  <si>
    <t>Current Credit IDs</t>
  </si>
  <si>
    <t>2018_ELKOH_N_000031 | 004052</t>
  </si>
  <si>
    <t>2018_ELKOH_P_000009 | 000724</t>
  </si>
  <si>
    <t>2018_ELKOH_S_003401| 084631</t>
  </si>
  <si>
    <t>2018_PATMH_N_000558 | 000585</t>
  </si>
  <si>
    <t>2018_PATMH_P_000123 | 000128</t>
  </si>
  <si>
    <t>2018_PATMH_S_060828 | 064028</t>
  </si>
  <si>
    <t>2018_SEVMH_N_009879 | 010428</t>
  </si>
  <si>
    <t>2018_SEVMH_P_002345 | 002468</t>
  </si>
  <si>
    <t>2018_CB3MH_N_010199 | 010735</t>
  </si>
  <si>
    <t>2018_CB3MH_P_001498 | 001576</t>
  </si>
  <si>
    <t>2018_CB4MH_N_010199 | 010735</t>
  </si>
  <si>
    <t>2018_CB4MH_P_001498 | 001576</t>
  </si>
  <si>
    <t>2018_PAXTF_N_000752 | 000791</t>
  </si>
  <si>
    <t>2018_PAXTF_P_000302 | 000317</t>
  </si>
  <si>
    <t>2018_ELKOH_N_004052 |004265</t>
  </si>
  <si>
    <t>2018_ELKOH_P_000725 | 000762</t>
  </si>
  <si>
    <t>2018_ELKOH_S_084632 | 089085</t>
  </si>
  <si>
    <t>2018_PATMH_N_000001 |000011</t>
  </si>
  <si>
    <t>2018_CHOOH_S_129361 | 136618</t>
  </si>
  <si>
    <t>2018_CHOOH_P_001010 | 001062</t>
  </si>
  <si>
    <t>2018_CHOOH_N_006649 | 006998</t>
  </si>
  <si>
    <t>2018_ELKOH_N_000001 | 000030</t>
  </si>
  <si>
    <t>2018_ELKOH_P_000001 | 000008</t>
  </si>
  <si>
    <t>2018_ELKOH_S_000001 | 003400</t>
  </si>
  <si>
    <t>New Owner</t>
  </si>
  <si>
    <t>Anne Arundel County MS4</t>
  </si>
  <si>
    <t>MD0068309</t>
  </si>
  <si>
    <t>Traded</t>
  </si>
  <si>
    <t>2018_PAXTF_P_000001 | 000301</t>
  </si>
  <si>
    <t>Total Credits Certified</t>
  </si>
  <si>
    <t>Credits Remaining</t>
  </si>
  <si>
    <t>Credits Acquired</t>
  </si>
  <si>
    <t>Date Registered</t>
  </si>
  <si>
    <t>N/A</t>
  </si>
  <si>
    <t>2018_PATMH_N_023953 | 025182</t>
  </si>
  <si>
    <t>2018_PATMH_P_003298 | 003464</t>
  </si>
  <si>
    <t>2018_PATMH_S_580901 | 608104</t>
  </si>
  <si>
    <t>Available</t>
  </si>
  <si>
    <t>MDE's Water Quality Trading Register</t>
  </si>
  <si>
    <t>Welcome to MDE's temporary Water Quality Trading (WQT) Register. This spreadsheet is used to track credits certified by MDE for trading, credits reserved by the State, and Trades that have been registered with MDE.  This first page serves as a brief guide to the information contained in the subsequent worksheets included in this file.</t>
  </si>
  <si>
    <t>Description of tabs</t>
  </si>
  <si>
    <t>For questions or comments, please contact MDE's Water Quality Trading Program:</t>
  </si>
  <si>
    <t>mde.wqtrading@maryland.gov</t>
  </si>
  <si>
    <t>2018_NORTF_N_000001 | 000025</t>
  </si>
  <si>
    <t>Maryland Transportation Authority</t>
  </si>
  <si>
    <t>Peter Mattejat</t>
  </si>
  <si>
    <t>300 Authority Drive, Baltimore, MD 21222</t>
  </si>
  <si>
    <t>410-537-7874</t>
  </si>
  <si>
    <t>pmattejat@mdta.state.md.us</t>
  </si>
  <si>
    <t>NORTF</t>
  </si>
  <si>
    <t>2018_NORTF_P_000001 | 000003</t>
  </si>
  <si>
    <t>2018_NORTF_S_000001 | 003420</t>
  </si>
  <si>
    <t>2018_ELKOH_N_004265 |004327</t>
  </si>
  <si>
    <t>2018_ELKOH_P_000762 |000770</t>
  </si>
  <si>
    <t>2018_ELKOH_S_089085 |096359</t>
  </si>
  <si>
    <t>2019_WSTMH_N_000001 | 000118</t>
  </si>
  <si>
    <t>Walter and Martha Witt</t>
  </si>
  <si>
    <t>1464 Snug Harbor Rd, Shady Side, MD 20764</t>
  </si>
  <si>
    <t>410-867-1995</t>
  </si>
  <si>
    <t>rwitt31@aol.com</t>
  </si>
  <si>
    <t>WSTMH</t>
  </si>
  <si>
    <t>2019_WSTMH_P_000001 | 000013</t>
  </si>
  <si>
    <t>2018_NORTF_N_000025 |000027</t>
  </si>
  <si>
    <t>Maryland Transport Authority</t>
  </si>
  <si>
    <t>2018_NORTF_P_000003 |000004</t>
  </si>
  <si>
    <t>2018_NORTF_S_003420 |003601</t>
  </si>
  <si>
    <t>2018_ELKOH_N_004327 |004332</t>
  </si>
  <si>
    <t>2018_ELKOH_P_000770 |000772</t>
  </si>
  <si>
    <t>2018_ELKOH_S_096359 |096742</t>
  </si>
  <si>
    <t>2019_WSTMH_N_000118 | 000124</t>
  </si>
  <si>
    <t>2019_WSTMH_P_000013 | 000014</t>
  </si>
  <si>
    <r>
      <t xml:space="preserve">The </t>
    </r>
    <r>
      <rPr>
        <sz val="11"/>
        <color theme="2" tint="-0.499984740745262"/>
        <rFont val="Calibri"/>
        <family val="2"/>
      </rPr>
      <t>Credits_Generated</t>
    </r>
    <r>
      <rPr>
        <sz val="11"/>
        <color rgb="FF000000"/>
        <rFont val="Calibri"/>
        <family val="2"/>
      </rPr>
      <t xml:space="preserve"> tab is a tracker for where credits are generated and, if traded, how many credits are left for each project generating credits. Notice this is not BMP by BMP specific tracking, but rather by project (or application for certification). Some projects combine multiple BMPs in their certification and that information is available upon request.</t>
    </r>
  </si>
  <si>
    <r>
      <t xml:space="preserve">The </t>
    </r>
    <r>
      <rPr>
        <sz val="11"/>
        <color theme="4"/>
        <rFont val="Calibri"/>
        <family val="2"/>
      </rPr>
      <t>MD_Reserve</t>
    </r>
    <r>
      <rPr>
        <sz val="11"/>
        <color rgb="FF000000"/>
        <rFont val="Calibri"/>
        <family val="2"/>
      </rPr>
      <t xml:space="preserve"> tab represents the credits that are given to the State as part of COMAR 26.08.11 in order to cover the loss of certified credits from a BMP damaged by events arising from sudden and reasonable unforeseeable events beyond the control of the person responsible for the maintenance of the BMP, including acts of God;
-Replace purchased credits that become unavailable due to failure or underperformance of a BMP;
- Address a lack or readily available credits; or
-Improve the overall water quality during a year when the credits in the reserve pool are not used to support other purposes detailed in this chapter.</t>
    </r>
  </si>
  <si>
    <r>
      <t xml:space="preserve">The </t>
    </r>
    <r>
      <rPr>
        <sz val="11"/>
        <color rgb="FF007E39"/>
        <rFont val="Calibri"/>
        <family val="2"/>
      </rPr>
      <t>All_Trades</t>
    </r>
    <r>
      <rPr>
        <sz val="11"/>
        <color rgb="FF000000"/>
        <rFont val="Calibri"/>
        <family val="2"/>
      </rPr>
      <t xml:space="preserve"> tab represents transactions recorded by MDE where credits were transferred from one entity to another, and identifying both the generator and new owner of the credits.</t>
    </r>
  </si>
  <si>
    <t>2019_GUNOH_N_000001 | 001804</t>
  </si>
  <si>
    <t>Harford County DPW: Joppatowne</t>
  </si>
  <si>
    <t>Chris Younger</t>
  </si>
  <si>
    <t>1212 Chelsea Road, Perryman, MD 21130</t>
  </si>
  <si>
    <t>410-273-5617</t>
  </si>
  <si>
    <t>ckyounger@harfordcountymd.gov</t>
  </si>
  <si>
    <t>GUNOH</t>
  </si>
  <si>
    <t>2019_GUNOH_P_000001 | 000585</t>
  </si>
  <si>
    <t>2019_GUNOH_S_000001 | 080132</t>
  </si>
  <si>
    <t>2019_BSHOH_N_000001 | 025604</t>
  </si>
  <si>
    <t>Harford County DPW: Sod Run</t>
  </si>
  <si>
    <t>BSHOH</t>
  </si>
  <si>
    <t>2019_BSHOH_P_000001 | 001854</t>
  </si>
  <si>
    <t>2019_BSHOH_S_000001 | 962351</t>
  </si>
  <si>
    <t>2019_CHOOH_N_000001 | 013376</t>
  </si>
  <si>
    <t>2019_CHOOH_P_000001 | 001767</t>
  </si>
  <si>
    <t>2019_CHOOH_S_000001 | 221843</t>
  </si>
  <si>
    <t>2019_WSTMH_N_000124 | 000135</t>
  </si>
  <si>
    <t>John and Lori Orme</t>
  </si>
  <si>
    <t>3992 Germantown, Edgewater, MD 21037</t>
  </si>
  <si>
    <t>410-798-6968</t>
  </si>
  <si>
    <t>ormetraveler@aol.com</t>
  </si>
  <si>
    <t>2019_WSTMH_P_000014 | 000015</t>
  </si>
  <si>
    <t>2018_PATMH_N_000001 | 000002</t>
  </si>
  <si>
    <t>PQ Corporation</t>
  </si>
  <si>
    <t>No</t>
  </si>
  <si>
    <t>NA</t>
  </si>
  <si>
    <t>2018_PATMH_S_000001 | 000184</t>
  </si>
  <si>
    <t>2019_GUNOH_N_001805 | 001899</t>
  </si>
  <si>
    <t>Harford</t>
  </si>
  <si>
    <t>2019_GUNOH_P_000586 | 000616</t>
  </si>
  <si>
    <t>2019_GUNOH_S_080133 | 084350</t>
  </si>
  <si>
    <t>2019_BSHOH_N_025605 | 026952</t>
  </si>
  <si>
    <t>2019_BSHOH_P_001855 | 001952</t>
  </si>
  <si>
    <t>2019_BSHOH_S_962352 | 1013002</t>
  </si>
  <si>
    <t>2019_CHOOH_N_013377 |014080</t>
  </si>
  <si>
    <t>2019_CHOOH_P_001768 |001860</t>
  </si>
  <si>
    <t>2019_CHOOH_S_221844 |233519</t>
  </si>
  <si>
    <t>2019_WSTMH_N_000135 |000136</t>
  </si>
  <si>
    <t>2019_WSTMH_P_NA</t>
  </si>
  <si>
    <t>2019_POTTF_MD_N_000001 | 024266</t>
  </si>
  <si>
    <t>Frederick Co Ballenger-McKinney WWTP</t>
  </si>
  <si>
    <t>Mark Schweitzer</t>
  </si>
  <si>
    <t>4520 Metropolitan Ct, Frederick, MD 21704</t>
  </si>
  <si>
    <t>301-600-2296</t>
  </si>
  <si>
    <t>mschweitzer@frederickcountymd.gov</t>
  </si>
  <si>
    <t>POTTF_MD</t>
  </si>
  <si>
    <t>2019_POTTF_MD_P_000001 | 002259</t>
  </si>
  <si>
    <t>2019_POTTF_MD_S_000001 | 175248</t>
  </si>
  <si>
    <t>2019_POTTF_MD_N_024267 | 025543</t>
  </si>
  <si>
    <t xml:space="preserve">Frederick </t>
  </si>
  <si>
    <t>2019_POTTF_MD_P_002260 | 002378</t>
  </si>
  <si>
    <t>2019_POTTF_MD_S_175249 | 184471</t>
  </si>
  <si>
    <t>2019_WICMH_N_000001 | 000033</t>
  </si>
  <si>
    <t>John Barnette</t>
  </si>
  <si>
    <t>13250 Pruitt Ln, Princess Anne, MD 21853</t>
  </si>
  <si>
    <t>410-651-1146</t>
  </si>
  <si>
    <t>johntbarnette@comcast.net</t>
  </si>
  <si>
    <t>WICMH</t>
  </si>
  <si>
    <t>2019_WICMH_P_000001 | 000006</t>
  </si>
  <si>
    <t>2019_WICMH_N_000034 | 000204</t>
  </si>
  <si>
    <t>Eric Wisner</t>
  </si>
  <si>
    <t>26400 Nanticoke Rd, Salisbury, MD 21801</t>
  </si>
  <si>
    <t>410-742-6232</t>
  </si>
  <si>
    <t>cindywisner14@hotmail.com</t>
  </si>
  <si>
    <t>2019_WICMH_P_000007 | 000035</t>
  </si>
  <si>
    <t>2019_WICMH_N_000033 | 000034</t>
  </si>
  <si>
    <t>Somerset</t>
  </si>
  <si>
    <t>2019_WICMH_P_000006 | 000007</t>
  </si>
  <si>
    <t>2019_WICMH_N_000204 | 000215</t>
  </si>
  <si>
    <t>Wicomico</t>
  </si>
  <si>
    <t>2019_WICMH_P_000035 | 000036</t>
  </si>
  <si>
    <t>John and Lori Orme, Lease AA699</t>
  </si>
  <si>
    <t>John and Lori Orme, Lease AA700</t>
  </si>
  <si>
    <t>Walter and Martha Witt, Lease 704</t>
  </si>
  <si>
    <t>John Barnette, Multiple Leases</t>
  </si>
  <si>
    <t>Eric Wisner, Multiple Leases</t>
  </si>
  <si>
    <t>2019_CB5MH_MD_N_000015 | 000016</t>
  </si>
  <si>
    <t>Madhouse Oysters</t>
  </si>
  <si>
    <t>Dorchester</t>
  </si>
  <si>
    <t>CB5MH_MD</t>
  </si>
  <si>
    <t>2019_CB5MH_MD_P_NA</t>
  </si>
  <si>
    <t>2019_HNGMH_N_000120 | 000126</t>
  </si>
  <si>
    <t>HNGMH</t>
  </si>
  <si>
    <t>2019_HNGMH_P_000001 | 000010</t>
  </si>
  <si>
    <t>2019_CB5MH_MD_N_000001 | 000015</t>
  </si>
  <si>
    <t>Ted Cooney</t>
  </si>
  <si>
    <t>2405 Hoopers Island Rd PO Box 181, Fishing Creek, MD 21634</t>
  </si>
  <si>
    <t>410-310-4132</t>
  </si>
  <si>
    <t>ted@madhouseoysters.com</t>
  </si>
  <si>
    <t>2019_CB5MH_MD_P_000001</t>
  </si>
  <si>
    <t>2019_HNGMH_N_000001 | 000120</t>
  </si>
  <si>
    <t>2019_SEVMH_N_000001 | 016664</t>
  </si>
  <si>
    <t>Anne Arundel-Annapolis WWTP</t>
  </si>
  <si>
    <t>Chris Saunders</t>
  </si>
  <si>
    <t>445 Maxwell Frye Rd, Laurel, MD 21108</t>
  </si>
  <si>
    <t>410-222-3255</t>
  </si>
  <si>
    <t>pwsaun99@aacounty.org</t>
  </si>
  <si>
    <t>2019_SEVMH_P_000001 | 003097</t>
  </si>
  <si>
    <t>2019_SEVMH_S_000001 | 712862</t>
  </si>
  <si>
    <t>2019_CB3MH_N_000001 | 013813</t>
  </si>
  <si>
    <t>Anne Arundel-Broadneck WWTP</t>
  </si>
  <si>
    <t>2019_CB3MH_P_000001 | 002596</t>
  </si>
  <si>
    <t>2019_CB3MH_S_000001 | 397820</t>
  </si>
  <si>
    <t>2019_CB4MH_N_000001 |001534</t>
  </si>
  <si>
    <t>Anne Arundel-Broadwater WWTP</t>
  </si>
  <si>
    <t>2019_CB4MH_P_000001 |000471</t>
  </si>
  <si>
    <t>2019_CB4MH_S_000001 |076913</t>
  </si>
  <si>
    <t>2019_PATMH_N_000001 | 039054</t>
  </si>
  <si>
    <t>Anne Arundel-Cox Creek WWTP</t>
  </si>
  <si>
    <t>2019_PATMH_P_000001 | 006707</t>
  </si>
  <si>
    <t>2019_PATMH_S_000001 | 935671</t>
  </si>
  <si>
    <t>2019_PAXTF_N_000001 | 002238</t>
  </si>
  <si>
    <t>Anne Arundel-Maryland City WWTP</t>
  </si>
  <si>
    <t>2019_PAXTF_P_000001 | 000809</t>
  </si>
  <si>
    <t>2019_PAXTF_S_000001 | 124973</t>
  </si>
  <si>
    <t>2019_PAXTF_N_002356 |023735</t>
  </si>
  <si>
    <t>Anne Arundel-Patuxent WWTP</t>
  </si>
  <si>
    <t>2019_PAXTF_P_000852 | 002614</t>
  </si>
  <si>
    <t>2019_PAXTF_S_131551 | 609487</t>
  </si>
  <si>
    <t>2019_WICMH_N_000215 | 000217</t>
  </si>
  <si>
    <t>Andrew Willey, Lease SO795</t>
  </si>
  <si>
    <t>Andrew Willey</t>
  </si>
  <si>
    <t>2455 Andrews Rd, Crapo, MD 21626</t>
  </si>
  <si>
    <t>410-463-4387</t>
  </si>
  <si>
    <t>easton.iceman@gmail.com</t>
  </si>
  <si>
    <t>2019_WICMH_N_000217 | 000219</t>
  </si>
  <si>
    <t>James Pokrandt, Lease SO791</t>
  </si>
  <si>
    <t xml:space="preserve">James Pokrandt </t>
  </si>
  <si>
    <t>400 Bayly Ave, Cambridge, MD 21613</t>
  </si>
  <si>
    <t>2019_CHOOH_N_014080 | 014084</t>
  </si>
  <si>
    <t>PJH Oyster Leases, TA 610</t>
  </si>
  <si>
    <t>Phillip Harrington</t>
  </si>
  <si>
    <t>P.O. Box 309 Secretary, MD 21664</t>
  </si>
  <si>
    <t>410-463-4404</t>
  </si>
  <si>
    <t>2019_WICMH_N_000219 | 000224</t>
  </si>
  <si>
    <t>PJH Oyster Leases, DO708</t>
  </si>
  <si>
    <t>2019_NANMH_N_000001 | 000101</t>
  </si>
  <si>
    <t xml:space="preserve">PJH Oyster Leases, Multiple </t>
  </si>
  <si>
    <t>NANMH</t>
  </si>
  <si>
    <t>2019_NANMH_P_000001 | 000012</t>
  </si>
  <si>
    <t>2019_SEVMH_N_016664 | 017542</t>
  </si>
  <si>
    <t>2019_SEVMH_P_003097 | 003260</t>
  </si>
  <si>
    <t>2019_SEVMH_S_712862 | 750382</t>
  </si>
  <si>
    <t>2019_CB3MH_N_013813 |014541</t>
  </si>
  <si>
    <t>2019_CB3MH_P_002596 | 002733</t>
  </si>
  <si>
    <t>2019_CB3MH_S_397820 | 418758</t>
  </si>
  <si>
    <t>2019_CB4MH_N_001534 | 001615</t>
  </si>
  <si>
    <t>2019_CB4MH_P_000471 | 000496</t>
  </si>
  <si>
    <t>2019_CB4MH_S_076913 |080962</t>
  </si>
  <si>
    <t>2019_PATMH_N_039054 | 041110</t>
  </si>
  <si>
    <t>2019_PATMH_P_006707 | 007061</t>
  </si>
  <si>
    <t>2019_PATMH_S_935671 | 984917</t>
  </si>
  <si>
    <t>2019_PAXTF_N_002238 | 002356</t>
  </si>
  <si>
    <t>2019_PAXTF_P_000809 | 000852</t>
  </si>
  <si>
    <t>2019_PAXTF_S_124973 | 131551</t>
  </si>
  <si>
    <t>2019_PAXTF_N_023735 | 024861</t>
  </si>
  <si>
    <t>2019_PAXTF_P_002614 |002707</t>
  </si>
  <si>
    <t>2019_PAXTF_S_609487 |634642</t>
  </si>
  <si>
    <t>2019_WICMH_N_NA</t>
  </si>
  <si>
    <t>2019_CHOOC_N_NA</t>
  </si>
  <si>
    <t>2019_WICMH_000219 | 000220</t>
  </si>
  <si>
    <t>2019_NANMH_N_000027 | 000029</t>
  </si>
  <si>
    <t>2019_NANMH _P_NA</t>
  </si>
  <si>
    <t>2019_CHOMH2_N_000001 | 000005</t>
  </si>
  <si>
    <t>Karen Leonard, TA581,TA595</t>
  </si>
  <si>
    <t>Karen Leonard</t>
  </si>
  <si>
    <t>10221 Copperville Rd, Easton, MD 21601</t>
  </si>
  <si>
    <t>410-310-1552</t>
  </si>
  <si>
    <t>kgl0106@mac.com</t>
  </si>
  <si>
    <t>CHOMH2</t>
  </si>
  <si>
    <t>2019_CHOMH2_P_000001 | 000001</t>
  </si>
  <si>
    <t>Karen Leonard, TA581,TA596</t>
  </si>
  <si>
    <t>2019_CHOMH2_N_000006 | 0000063</t>
  </si>
  <si>
    <t>Samuel Leonard, Multiple</t>
  </si>
  <si>
    <t>Samuel Leonard</t>
  </si>
  <si>
    <t>2019_CHOMH2_P_000001 | 0000010</t>
  </si>
  <si>
    <t>2019_CHOMH2_N_NA</t>
  </si>
  <si>
    <t>2019_CHOMH2_P_NA</t>
  </si>
  <si>
    <t>2019_CHOMH2_N_000063 | 000066</t>
  </si>
  <si>
    <t>2019_CHOMH2_P_000010 | 000011</t>
  </si>
  <si>
    <t>2019_PATMH_N_041110 | 041124</t>
  </si>
  <si>
    <t>Maryland Port Administration- AFW</t>
  </si>
  <si>
    <t>2019_PATMH_S_984917 | 985215</t>
  </si>
  <si>
    <t>2019_PATMH_N_041125 | 041137</t>
  </si>
  <si>
    <t>Maryland Port Administration- SF</t>
  </si>
  <si>
    <t>2019_PATMH_P_007062 | 007064</t>
  </si>
  <si>
    <t>2019_PATMH_S_985231 | 986990</t>
  </si>
  <si>
    <t>2019_PATMH_N_041138 | 041687</t>
  </si>
  <si>
    <t>Maryland Port Administration- SDC</t>
  </si>
  <si>
    <t>2019_PATMH_P_007064 | 007186</t>
  </si>
  <si>
    <t>2019_PATMH_S_987083 | 1048139</t>
  </si>
  <si>
    <t>2019_NORTF_N_000001 | 000178</t>
  </si>
  <si>
    <t>2019_NORTF_P_000001 | 000024</t>
  </si>
  <si>
    <t>2019_NORTF_S_000001 | 021389</t>
  </si>
  <si>
    <t>2019_EASMH_N_000001 | 000056</t>
  </si>
  <si>
    <t>Blue Oyster Environmental</t>
  </si>
  <si>
    <t>541 Poplar Street, Suite 1, Cambridge, MD 21613</t>
  </si>
  <si>
    <t>443-225-6860</t>
  </si>
  <si>
    <t>ggeesaman@blueoysterenv.com</t>
  </si>
  <si>
    <t>EASMH</t>
  </si>
  <si>
    <t>2019_EASMH_P_000001 | 000006</t>
  </si>
  <si>
    <t>2019_ELKOH_N_000001 | 008714</t>
  </si>
  <si>
    <t>2019_ELKOH_P_000001 | 001223</t>
  </si>
  <si>
    <t>jason.Taylor@Inframark.com</t>
  </si>
  <si>
    <t>2019_ELKOH_S_000001 | 154176</t>
  </si>
  <si>
    <t>Greg Geesaman</t>
  </si>
  <si>
    <t>2019_CHOMH1_N_000001 | 000075</t>
  </si>
  <si>
    <t>2019_CHOMH1_P_000001 | 000008</t>
  </si>
  <si>
    <t>2019_PATMH_N_041124 | 041125</t>
  </si>
  <si>
    <t>Baltimore County</t>
  </si>
  <si>
    <t>2019_PATMH_P_NA</t>
  </si>
  <si>
    <t>2019_PATMH_S_985215 | 985231</t>
  </si>
  <si>
    <t>2019_PATMH_N_041137 | 041138</t>
  </si>
  <si>
    <t>2019_PATMH_S_986990 | 987083</t>
  </si>
  <si>
    <t>2019_PATMH_N_41687 | 41716</t>
  </si>
  <si>
    <t>2019_PATMH_P_007186 | 007193</t>
  </si>
  <si>
    <t>2019_PATMH_S_1048139 | 1051353</t>
  </si>
  <si>
    <t>2019_NORTF_N_000178 | 000188</t>
  </si>
  <si>
    <t>2019_NORTF_P_000024 | 000026</t>
  </si>
  <si>
    <t>2019_NORTF_S_021389 | 022515</t>
  </si>
  <si>
    <t>2019_EASMH_N_000056 | 000059</t>
  </si>
  <si>
    <t>2019_EASMH_P_NA</t>
  </si>
  <si>
    <t>2019_ELKOH_N_008714 | 009173</t>
  </si>
  <si>
    <t>2019_ELKOH_P_001223 | 001288</t>
  </si>
  <si>
    <t>2019_ELKOH_S_154176 | 162291</t>
  </si>
  <si>
    <t>2019_CHOMH1_N_000075 | 000078</t>
  </si>
  <si>
    <t>2019_CHOMH1_P_NA</t>
  </si>
  <si>
    <t>2018_PATMH_N_000003 | 000008</t>
  </si>
  <si>
    <t>Precoat Metals</t>
  </si>
  <si>
    <t>12SWA</t>
  </si>
  <si>
    <t>2018_PATMH_P_000002</t>
  </si>
  <si>
    <t>2018_PATMH_S_000185 | 000617</t>
  </si>
  <si>
    <t>2019_POTTF_MD_N_000001 | 014859</t>
  </si>
  <si>
    <t>Frederick County</t>
  </si>
  <si>
    <t>Frederick County Office of Sustainability and Environmental Resources</t>
  </si>
  <si>
    <t>MD0068357</t>
  </si>
  <si>
    <t>2019_POTTF_MD_S_000001 | 165248</t>
  </si>
  <si>
    <t>2019_EASMH_N_000001 | 000004</t>
  </si>
  <si>
    <t>Baltimore Convention Center</t>
  </si>
  <si>
    <t>2019_ELKOH_N_000001 | 000030</t>
  </si>
  <si>
    <t>2019_ELKOH_P_000001 | 000008</t>
  </si>
  <si>
    <t>2019_ELKOH_S_000001 | 003400</t>
  </si>
  <si>
    <t>2019_WSTMH_N_000001 | 000107</t>
  </si>
  <si>
    <t>2019_WSTMH_P_000001 | 000012</t>
  </si>
  <si>
    <t>Martha Witt</t>
  </si>
  <si>
    <t>MD0068306</t>
  </si>
  <si>
    <t>2019_POTMH_MD_N_000001 | 000023</t>
  </si>
  <si>
    <t>2019_POTMH_MD_P_000001 | 000003</t>
  </si>
  <si>
    <t>POTMH_MD</t>
  </si>
  <si>
    <t>Blue Oyster Environmental- ShopCove</t>
  </si>
  <si>
    <t>2019_POTTF_MD_N_ 025543 |027462</t>
  </si>
  <si>
    <t>WSSC</t>
  </si>
  <si>
    <t>James Langley</t>
  </si>
  <si>
    <t>14501 Sweitzer Lane, Laurel, MD 20707</t>
  </si>
  <si>
    <t>301-206-7010</t>
  </si>
  <si>
    <t>james.langley@wsscwater.com</t>
  </si>
  <si>
    <t>2019_POTTF_MD_P_002378 | 002605</t>
  </si>
  <si>
    <t>2019_POTTF_MD_S_184471 | 228249</t>
  </si>
  <si>
    <t>2019_PAXTF_N_024861 | 034862</t>
  </si>
  <si>
    <t>2019_PAXTF_P_002707 | 006016</t>
  </si>
  <si>
    <t>2019_PAXTF_S_634642 | 1224893</t>
  </si>
  <si>
    <t>2019_POTTF_MD_N_027563 |043631</t>
  </si>
  <si>
    <t>2019_POTTF_MD_P_002617 | 006251</t>
  </si>
  <si>
    <t>2019_POTTF_MD_S_230553 | 845884</t>
  </si>
  <si>
    <t>2019_WBRTF_N_000001 | 080476</t>
  </si>
  <si>
    <t>2019_WBRTF_P_000001 | 001508</t>
  </si>
  <si>
    <t>2019_WBRTF_S_000001 | 2483016</t>
  </si>
  <si>
    <t>2019_POTTF_MD_P_006443 | 016449</t>
  </si>
  <si>
    <t>2019_POTTF_MD_S_878270 |3240686</t>
  </si>
  <si>
    <t>2019_POTMH_MD_N_000024</t>
  </si>
  <si>
    <t>St. Mary's</t>
  </si>
  <si>
    <t>2019_POTMH_MD_P_NA</t>
  </si>
  <si>
    <t>2019_POTTF_MD_N_027462 | 027563</t>
  </si>
  <si>
    <t>2019_POTTF_MD_P_002605 | 002617</t>
  </si>
  <si>
    <t>2019_POTTF_MD_S_228249 | 230553</t>
  </si>
  <si>
    <t>2019_PAXTF_N_034862 | 035389</t>
  </si>
  <si>
    <t>2019_PAXTF_P_006016 | 006191</t>
  </si>
  <si>
    <t>2019_PAXTF_S_1224893 | 1255960</t>
  </si>
  <si>
    <t>2019_POTTF_MD_N_043631 | 044477</t>
  </si>
  <si>
    <t>2019_POTTF_MD_P_006251 | 006443</t>
  </si>
  <si>
    <t>2019_POTTF_MD_S_845884 | 878270</t>
  </si>
  <si>
    <t>2019_WBRTF_N_080476 | 084712</t>
  </si>
  <si>
    <t>Prince George's</t>
  </si>
  <si>
    <t>WBRTF</t>
  </si>
  <si>
    <t>2019_WBRTF_P_001508 | 001588</t>
  </si>
  <si>
    <t>2019_WBRTF_S_2483016 | 2613701</t>
  </si>
  <si>
    <t>2019_POTTF_MD_P_016449 | 16977</t>
  </si>
  <si>
    <t>2019_POTTF_MD_S_3240686 | 3365024</t>
  </si>
  <si>
    <t>John VanAlstine</t>
  </si>
  <si>
    <t>John and Julie VanAlstine</t>
  </si>
  <si>
    <t>PO BOX 465, Shady Side, MD 20764</t>
  </si>
  <si>
    <t>443-223-3433</t>
  </si>
  <si>
    <t>johnvanalstineseafood@gmail.com</t>
  </si>
  <si>
    <t>2019_WSTMH_P_000016 | 000019</t>
  </si>
  <si>
    <t>2019_WSTMH_N_000137 | 000163</t>
  </si>
  <si>
    <t>2019_WSTMH_N_000163 | 000165</t>
  </si>
  <si>
    <t>Pat Hudson Sr.</t>
  </si>
  <si>
    <t>49944 Airedele Road, Ridge, MD 20680</t>
  </si>
  <si>
    <t>410-790-1138</t>
  </si>
  <si>
    <t>pat@truechesapeake.com</t>
  </si>
  <si>
    <t>Airedele Road LLC/ True Chesapeake Oyster Co.</t>
  </si>
  <si>
    <t>2019_CB5MH_MD_N_000017 | 000181</t>
  </si>
  <si>
    <t>2019_CB5MH_MD_P_000002 | 000014</t>
  </si>
  <si>
    <t>2019_CB5MH_MD_N_000181 | 000190</t>
  </si>
  <si>
    <t>2019_CB5MH_MD_P_000014 | 000015</t>
  </si>
  <si>
    <t>Harford County DPW</t>
  </si>
  <si>
    <t xml:space="preserve">Harford County DPW Water and Sewer </t>
  </si>
  <si>
    <t>2019_BSHOH_N_000001 | 019225</t>
  </si>
  <si>
    <t>2019_BSHOH_P_000001 | 000955</t>
  </si>
  <si>
    <t>2019_BSHOH_S_000001 | 554700</t>
  </si>
  <si>
    <t>11-DP-3310</t>
  </si>
  <si>
    <t>Credit Sector</t>
  </si>
  <si>
    <t>WWTP</t>
  </si>
  <si>
    <t>OYST</t>
  </si>
  <si>
    <t>SW/ALT</t>
  </si>
  <si>
    <t>2020_CHOMH1_N_000001 | 000038</t>
  </si>
  <si>
    <t>2020_CHOMH1_P_000001 | 000007</t>
  </si>
  <si>
    <t>2020_CHOMH1_N_000041 | 000052</t>
  </si>
  <si>
    <t>Karen Leonard, TA601,TA595</t>
  </si>
  <si>
    <t>CHOMH1</t>
  </si>
  <si>
    <t>2020_CHOMH1_N_000039 | 000040</t>
  </si>
  <si>
    <t>2020_CHOMH1_N_NA</t>
  </si>
  <si>
    <t>2020_CHOMH1_P_NA</t>
  </si>
  <si>
    <t>2020_GUNOH_N_000001 | 002692</t>
  </si>
  <si>
    <t>2020_GUNOH_P_000001 | 000529</t>
  </si>
  <si>
    <t>2020_GUNOH_S_000001 | 078425</t>
  </si>
  <si>
    <t>Harford County DPW- Joppatowne</t>
  </si>
  <si>
    <t>Harford County DPW- Sod Run</t>
  </si>
  <si>
    <t>2020_BSHOH_N_000001 | 025276</t>
  </si>
  <si>
    <t>2020_BSHOH_P_000001 | 004533</t>
  </si>
  <si>
    <t>2020_BSHOH_S_000001 | 939071</t>
  </si>
  <si>
    <t>2020_BSHOH_N_025276 | 026607</t>
  </si>
  <si>
    <t>2020_BSHOH_P_004533 | 004772</t>
  </si>
  <si>
    <t>2020_BSHOH_S_939071 | 988496</t>
  </si>
  <si>
    <t>2020_GUNOH_N_002692 | 002834</t>
  </si>
  <si>
    <t>2020_GUNOH_P_000529 | 000557</t>
  </si>
  <si>
    <t>2020_GUNOH_S_078425 | 082553</t>
  </si>
  <si>
    <t>2020_SEVMH_N_000001 | 031096</t>
  </si>
  <si>
    <t>Anne Arundel DPW- Annapolis</t>
  </si>
  <si>
    <t>2020_SEVMH_P_000001 | 004194</t>
  </si>
  <si>
    <t>2020_SEVMH_S_000001 | 719858</t>
  </si>
  <si>
    <t>Anne Arundel DPW- Cox Creek</t>
  </si>
  <si>
    <t>2020_PATMH_N_000001 |055815</t>
  </si>
  <si>
    <t>2020_PATMH_P_000001 |007727</t>
  </si>
  <si>
    <t>2020_PATMH_S_000001 |957962</t>
  </si>
  <si>
    <t>2020_PAXTF_N_000001 | 002364</t>
  </si>
  <si>
    <t>Anne Arundel DPW- MD City</t>
  </si>
  <si>
    <t>2020_PAXTF_P_000001 | 000805</t>
  </si>
  <si>
    <t>2020_PAXTF_S_000001 | 128602</t>
  </si>
  <si>
    <t>Anne Arundel DPW- Patuxent</t>
  </si>
  <si>
    <t>2020_SEVMH_N_031096 | 032733</t>
  </si>
  <si>
    <t>2020_SEVMH_P_004194 | 004415</t>
  </si>
  <si>
    <t>2020_SEVMH_S_719858 | 757746</t>
  </si>
  <si>
    <t>2020_PATMH_N_055815 | 058753</t>
  </si>
  <si>
    <t>2020_PATMH_P_007727 | 008134</t>
  </si>
  <si>
    <t>2020_PATMH_S_957962 | 1008382</t>
  </si>
  <si>
    <t>2020_PAXTF_N_002364 | 002489</t>
  </si>
  <si>
    <t>2020_PAXTF_P_000805 | 000848</t>
  </si>
  <si>
    <t>2020_PAXTF_S_128602 | 135371</t>
  </si>
  <si>
    <t>2020_PAXTF_N_002489 | 019062</t>
  </si>
  <si>
    <t>2020_PAXTF_P_000848 | 003071</t>
  </si>
  <si>
    <t>2020_PAXTF_S_135371 | 653185</t>
  </si>
  <si>
    <t>2020_PAXTF_N_019062 | 019935</t>
  </si>
  <si>
    <t>2020_PAXTF_P_003071 | 003188</t>
  </si>
  <si>
    <t>2020_PAXTF_S_653185 | 680439</t>
  </si>
  <si>
    <t>2020_CB3MH_N_000001 | 019832</t>
  </si>
  <si>
    <t>2020_CB3MH_P_000001 | 003034</t>
  </si>
  <si>
    <t>Anne Arundel DPW-Broadneck</t>
  </si>
  <si>
    <t>Anne Arundel DPW- Broadwater</t>
  </si>
  <si>
    <t>2020_CB4MH_N_000001 | 006250</t>
  </si>
  <si>
    <t>2020_CB3MH_S_000001 | 396508</t>
  </si>
  <si>
    <t>2020_CB4MH_P_000001 | 000807</t>
  </si>
  <si>
    <t>2020_CB4MH_S_000001 | 102782</t>
  </si>
  <si>
    <t>2020_CB4MH_N_006250 | 006579</t>
  </si>
  <si>
    <t>2020_CB4MH_P_000807 | 000850</t>
  </si>
  <si>
    <t>2020_CB4MH_S_102782 | 108192</t>
  </si>
  <si>
    <t>2020_POTTF_MD_N_000001 | 001837</t>
  </si>
  <si>
    <t>2020_POTTF_MD_P_000001 | 000246</t>
  </si>
  <si>
    <t>2020_POTTF_MD_S_000001 | 046561</t>
  </si>
  <si>
    <t>WSSC - Damascus</t>
  </si>
  <si>
    <t>Contact Address</t>
  </si>
  <si>
    <t>WSSC - Piscataway</t>
  </si>
  <si>
    <t>2020_POTTF_MD_N_ 001837 | 001934</t>
  </si>
  <si>
    <t>2020_POTTF_MD_P_000246 | 000259</t>
  </si>
  <si>
    <t>2020_POTTF_MD_S_046561 | 049012</t>
  </si>
  <si>
    <t>WSSC - Seneca</t>
  </si>
  <si>
    <t>2020_POTTF_MD_N_ 001934 | 020170</t>
  </si>
  <si>
    <t>2020_POTTF_MD_P_000259 | 003825</t>
  </si>
  <si>
    <t>2020_POTTF_MD_S_049012 | 680685</t>
  </si>
  <si>
    <t>2020_POTTF_MD_N_ 020170 | 021130</t>
  </si>
  <si>
    <t>2020_POTTF_MD_P_003825 | 004014</t>
  </si>
  <si>
    <t>2020_POTTF_MD_S_680685 | 713931</t>
  </si>
  <si>
    <t>WSSC - Western Branch</t>
  </si>
  <si>
    <t>WSSC - Parkway</t>
  </si>
  <si>
    <t>2020_PAXTF_P_003188 |006526</t>
  </si>
  <si>
    <t>2020_PAXTF_N_019935 |028510</t>
  </si>
  <si>
    <t>2020_PAXTF_S_680439 | 1275151</t>
  </si>
  <si>
    <t>2020_PAXTF_N_028510 | 028961</t>
  </si>
  <si>
    <t>2020_PAXTF_P_006526 | 006702</t>
  </si>
  <si>
    <t>2020_PAXTF_S_1275151 |1306452</t>
  </si>
  <si>
    <t>2020_WBRTF_N_000001 | 031750</t>
  </si>
  <si>
    <t>2020_WBRTF_S_000001 | 1760022</t>
  </si>
  <si>
    <t>2020_WBRTF_N_031750 | 033421</t>
  </si>
  <si>
    <t>2020_WBRTF_S_1760022 | 1852655</t>
  </si>
  <si>
    <t>2020_POTTF_MD_N_ 021130 | 092124</t>
  </si>
  <si>
    <t>2020_POTTF_MD_S_713931 |3151881</t>
  </si>
  <si>
    <t xml:space="preserve">2020_POTTF_MD_N_ 092124 | 095861 </t>
  </si>
  <si>
    <t>2020_POTTF_MD_P_015930 | 016557</t>
  </si>
  <si>
    <t>2020_POTTF_MD_P_004014 | 015930</t>
  </si>
  <si>
    <t xml:space="preserve">2020_POTTF_MD_S_3151881 | 3280195 </t>
  </si>
  <si>
    <t>2020_CHOMH2_N_000001 | 000003</t>
  </si>
  <si>
    <t>Blue Oyster Environmental, DO738</t>
  </si>
  <si>
    <t>301-600-2581</t>
  </si>
  <si>
    <t>tkolovich@frederickcountymd.gov</t>
  </si>
  <si>
    <t>2020_POTTF_MD_N_ 021130 | 043702</t>
  </si>
  <si>
    <t>2020_POTTF_MD_P_004014 | 006762</t>
  </si>
  <si>
    <t>2020_POTTF_MD_S_713931 | 878641</t>
  </si>
  <si>
    <t>2020_POTTF_MD_N_ 043702 |044890</t>
  </si>
  <si>
    <t>2020_POTTF_MD_P_006762 |006906</t>
  </si>
  <si>
    <t>2020_POTTF_MD_S_878641 |887310</t>
  </si>
  <si>
    <t>2020_CHOMH1_P_000008 |000014</t>
  </si>
  <si>
    <t>2020_CHOMH1_N_000041 | 000099</t>
  </si>
  <si>
    <t>Blue Oyster Environmental, TA605</t>
  </si>
  <si>
    <t>2020_CHOMH2_N_NA</t>
  </si>
  <si>
    <t>2020_CHOMH1_N_000099 | 000102</t>
  </si>
  <si>
    <t>2018_PATMH_N_000009</t>
  </si>
  <si>
    <t>2018_PATMH_P_000003</t>
  </si>
  <si>
    <t>2018_PATMH_S_000618 | 000682</t>
  </si>
  <si>
    <t>2019_PATMH_N_041116</t>
  </si>
  <si>
    <t>2019_PATMH_P_007062</t>
  </si>
  <si>
    <t>2019_PATMH_S_985365 | 985429</t>
  </si>
  <si>
    <t>Total Distribution Services, Inc.</t>
  </si>
  <si>
    <t>Blue Oyster Environmental, TA618</t>
  </si>
  <si>
    <t>2020_CHOMH1_N_000103 | 000121</t>
  </si>
  <si>
    <t>2020_CHOMH1_P_000015 | 000017</t>
  </si>
  <si>
    <t>2020_CHOMH1_N_000121 | 000122</t>
  </si>
  <si>
    <t>2020_FSBMH_N_0000001 | 000006</t>
  </si>
  <si>
    <t>2020_FSBMH_P_0000001</t>
  </si>
  <si>
    <t>Blue Oyster Environmental, DO681, DO715</t>
  </si>
  <si>
    <t>FSBMH</t>
  </si>
  <si>
    <t>2020_FSBMH_P_NA</t>
  </si>
  <si>
    <t>2020_FSBMH_N_NA</t>
  </si>
  <si>
    <t>2020_PATMH_N_058754 | 059043</t>
  </si>
  <si>
    <t>2020_PATMH_P_008135 |008190</t>
  </si>
  <si>
    <t>2020_PATMH_S_1008383 | 1104809</t>
  </si>
  <si>
    <t>Maryland Port Administration all</t>
  </si>
  <si>
    <t>2020_PATMH_N_059044 |059060</t>
  </si>
  <si>
    <t>2020_PATMH_S_1104810 |1109885</t>
  </si>
  <si>
    <t>2020_PATMH_P_008191 | 008194</t>
  </si>
  <si>
    <t>2020_ELKOH_N_000001 | 009743</t>
  </si>
  <si>
    <t>2020_ELKOH_P_000001 | 000562</t>
  </si>
  <si>
    <t>2020_ELKOH_S_000001| 053517</t>
  </si>
  <si>
    <t>2020_ELKOH_N_009744 | 010257</t>
  </si>
  <si>
    <t>2020_ELKOH_P_000563 | 000593</t>
  </si>
  <si>
    <t>2020_ELKOH_S_053518 |056335</t>
  </si>
  <si>
    <t>2020_PATMH_S_000001 | 014001</t>
  </si>
  <si>
    <t>2020_PATMH_P_000001 | 000029</t>
  </si>
  <si>
    <t>2020_PATMH_N_000001 | 000113</t>
  </si>
  <si>
    <t>TPA Properties 9, LLC</t>
  </si>
  <si>
    <t>12SR3099</t>
  </si>
  <si>
    <t>2020_EASMH_N_000001 | 000055</t>
  </si>
  <si>
    <t>2020_EASMH_P_000001 | 000004</t>
  </si>
  <si>
    <t>Blue Oyster Environmental, QA534</t>
  </si>
  <si>
    <t>Queen Anne's</t>
  </si>
  <si>
    <t>2020_BSHOH_N_000001 | 008144</t>
  </si>
  <si>
    <t>2020_BSHOH_P_000001 | 002023</t>
  </si>
  <si>
    <t>2020_BSHOH_S_000001 | 910740</t>
  </si>
  <si>
    <t>2020_ELKOH_N_000001 | 000030</t>
  </si>
  <si>
    <t>2020_ELKOH_P_000001 | 000008</t>
  </si>
  <si>
    <t>2020_ELKOH_S_000001 | 003400</t>
  </si>
  <si>
    <t>2020_PATMH_N_058754</t>
  </si>
  <si>
    <t>2020_PATMH_P_008135</t>
  </si>
  <si>
    <t>2020_PATMH_S_1008383 | 1008448</t>
  </si>
  <si>
    <t>Anne Arundel DPW</t>
  </si>
  <si>
    <t>2019_PATMH_N_041110 | 041115</t>
  </si>
  <si>
    <t>2019_PATMH_P_007061</t>
  </si>
  <si>
    <t>2020_PATMH_N_058755 | 058760</t>
  </si>
  <si>
    <t>2020_PATMH_P_008136</t>
  </si>
  <si>
    <t>2020_PATMH_S_1008449 | 1008881</t>
  </si>
  <si>
    <t>2019_PATMH_S_984917 | 985215 &amp; 985231 |985366</t>
  </si>
  <si>
    <t>2020_POTTF_MD_S_713931 | 837464</t>
  </si>
  <si>
    <t>2020_POTTF_MD_N_021130 | 038486</t>
  </si>
  <si>
    <t>2020_POTMH_MD_N_000001 | 000008</t>
  </si>
  <si>
    <t>2020_POTMH_MD_P_000001</t>
  </si>
  <si>
    <t>542 Poplar Street, Suite 1, Cambridge, MD 21613</t>
  </si>
  <si>
    <t>Blue Oyster Environmental,SM754, SM760, SM786,SM802</t>
  </si>
  <si>
    <t>Blue Oyster Environmental,SM754, SM760, SM786,SM801</t>
  </si>
  <si>
    <t>2020_POTMH_MD_N_NA</t>
  </si>
  <si>
    <t>2020_POTMH_MD_P_NA</t>
  </si>
  <si>
    <t>2021_CHOOH_N_000001 | 011346</t>
  </si>
  <si>
    <t>2021_CHOOH_P_000001 | 001722</t>
  </si>
  <si>
    <t>2021_CHOOH_S_000001 | 213600</t>
  </si>
  <si>
    <t>2021_CHOOH_N_011346 | 011943</t>
  </si>
  <si>
    <t>2021_CHOOH_P_001722 | 001813</t>
  </si>
  <si>
    <t>2021_CHOOH_S_213600 | 224842</t>
  </si>
  <si>
    <t>2021_POTTF_MD_N_000001 | 002999</t>
  </si>
  <si>
    <t>2021_POTTF_MD_P_000001 | 000339</t>
  </si>
  <si>
    <t>2021_POTTF_MD_S_000001 | 032236</t>
  </si>
  <si>
    <t>2021_PAXTF_N_000001 | 020441</t>
  </si>
  <si>
    <t>2021_PAXTF_P_000001 | 002478</t>
  </si>
  <si>
    <t>2021_PAXTF_S_000001 | 148422</t>
  </si>
  <si>
    <t>2021_WBRTF_N_000001 | 038761</t>
  </si>
  <si>
    <t>2021_WBRTF_P_000001 | 009039</t>
  </si>
  <si>
    <t>2021_WBRTF_S_000001 | 724220</t>
  </si>
  <si>
    <t>2021_POTTF_MD_P_000358 | 006455</t>
  </si>
  <si>
    <t>2021_POTTF_MD_S_0033934 |1935689</t>
  </si>
  <si>
    <t>2021_POTTF_MD_S_1935690 |2035782</t>
  </si>
  <si>
    <t>2021_POTTF_MD_P_006456 | 006778</t>
  </si>
  <si>
    <t>2021_POTTF_MD_N_003159 | 023177</t>
  </si>
  <si>
    <t>2021_POTTF_MD_P_006779 | 011214</t>
  </si>
  <si>
    <t>2021_POTTF_MD_S_2035783 | 2475181</t>
  </si>
  <si>
    <t>2021_POTTF_MD_N_023178 | 024232</t>
  </si>
  <si>
    <t>2021_POTTF_MD_P_011215 |011449</t>
  </si>
  <si>
    <t>2021_POTTF_MD_S_2475182 | 2498309</t>
  </si>
  <si>
    <t>2021_WBRTF_N_038762 | 040802</t>
  </si>
  <si>
    <t>2021_WBRTF_P_009040 | 009515</t>
  </si>
  <si>
    <t>2021_WBRTF_S_724221 | 762337</t>
  </si>
  <si>
    <t>2021_PAXTF_N_020442 | 021519</t>
  </si>
  <si>
    <t>2021_PAXTF_P_002479 | 002610</t>
  </si>
  <si>
    <t>2021_PAXTF_S_148423 | 156235</t>
  </si>
  <si>
    <t>2021_POTTF_MD_N_003000 |003159</t>
  </si>
  <si>
    <t>2021_POTTF_MD_P_000340 |000358</t>
  </si>
  <si>
    <t>2021_POTTF_MD_S_032237 | 033934</t>
  </si>
  <si>
    <t>2021_SEVMH_N_000001 | 035298</t>
  </si>
  <si>
    <t>2021_SEVMH_P_000001 | 005126</t>
  </si>
  <si>
    <t>2021_SEVMH_S_000001 | 752007</t>
  </si>
  <si>
    <t>2021_CB3MH_N_000001 |010421</t>
  </si>
  <si>
    <t>2021_CB3MH_P_000001 |002039</t>
  </si>
  <si>
    <t>2021_CB3MH_S_000001 |347440</t>
  </si>
  <si>
    <t>2021_CB4MH_N_000001 |003935</t>
  </si>
  <si>
    <t>2021_CB4MH_P_000001 |000721</t>
  </si>
  <si>
    <t>2021_CB4MH_S_000001 |090303</t>
  </si>
  <si>
    <t>2021_PATMH_N_000001 |053180</t>
  </si>
  <si>
    <t>2021_PATMH_P_000001 |006198</t>
  </si>
  <si>
    <t>2021_PATMH_S_000001 |917394</t>
  </si>
  <si>
    <t>2021_PAXTF_N_021520 | 024889</t>
  </si>
  <si>
    <t>2021_PAXTF_P_002611 | 003224</t>
  </si>
  <si>
    <t>2021_PAXTF_S_156236 |174609</t>
  </si>
  <si>
    <t>2021_SEVMH_N_035298 | 037156</t>
  </si>
  <si>
    <t>2021_SEVMH_P_005126 | 005396</t>
  </si>
  <si>
    <t>2021_SEVMH_S_752007 | 791587</t>
  </si>
  <si>
    <t>2021_CB3MH_N_010421 | 010970</t>
  </si>
  <si>
    <t>2021_CB3MH_P_002039 | 002146</t>
  </si>
  <si>
    <t>2021_CB3MH_S_347440 | 365726</t>
  </si>
  <si>
    <t>2021_CB4MH_N_003935 | 004143</t>
  </si>
  <si>
    <t>2021_CB4MH_P_000721 | 000759</t>
  </si>
  <si>
    <t>2021_CB4MH_S_090303 | 095056</t>
  </si>
  <si>
    <t>2021_PATMH_N_053180 | 055979</t>
  </si>
  <si>
    <t>2021_PATMH_P_006198 | 006524</t>
  </si>
  <si>
    <t>2021_PATMH_S_917394 | 965678</t>
  </si>
  <si>
    <t>2021_PAXTF_N_024889 | 025067</t>
  </si>
  <si>
    <t>2021_PAXTF_P_003224 | 003257</t>
  </si>
  <si>
    <t>2021_PAXTF_S_174609 | 175577</t>
  </si>
  <si>
    <t>2021_PAXTF_P_003258 | 004890</t>
  </si>
  <si>
    <t>2021_PAXTF_S_175578 | 279806</t>
  </si>
  <si>
    <t>2021_PAXTF_N_040154 | 040949</t>
  </si>
  <si>
    <t>2021_PAXTF_P_004890 | 004976</t>
  </si>
  <si>
    <t>2021_PAXTF_S_279806| 285292</t>
  </si>
  <si>
    <t>2021_PAXTF_N_ 025068| 040154</t>
  </si>
  <si>
    <t>2021_GUNOH_N_000001| 001413</t>
  </si>
  <si>
    <t>2021_GUNOH_P_000001| 000296</t>
  </si>
  <si>
    <t>2021_GUNOH_S_000001| 025489</t>
  </si>
  <si>
    <t>2021_GUNOH_N_001414 | 001488</t>
  </si>
  <si>
    <t>2021_GUNOH_P_000297 | 000312</t>
  </si>
  <si>
    <t>2021_GUNOH_S_025490 | 026831</t>
  </si>
  <si>
    <t>2021_BSHOH_N_000001 |011149</t>
  </si>
  <si>
    <t>2021_BSHOH_P_000001 |004870</t>
  </si>
  <si>
    <t>2021_BSHOH_S_000001 |911928</t>
  </si>
  <si>
    <t>2021_BSHOH_S_911929 | 959925</t>
  </si>
  <si>
    <t>2021_BSHOH_P_004871 | 005127</t>
  </si>
  <si>
    <t>2021_BSHOH_N_011150 | 011736</t>
  </si>
  <si>
    <t>Shawn Kiernan</t>
  </si>
  <si>
    <t>410-736-1168</t>
  </si>
  <si>
    <t>2700 Broening Hwy., Baltimore, MD 21224</t>
  </si>
  <si>
    <t>skiernan@marylandports.com</t>
  </si>
  <si>
    <t>2021_PATMH_N_055980 | 056270</t>
  </si>
  <si>
    <t>2021_PATMH_P_006525 | 006585</t>
  </si>
  <si>
    <t>2021_PATMH_S_965679 |1087672</t>
  </si>
  <si>
    <t>2021_PATMH_P_006586 | 006589</t>
  </si>
  <si>
    <t>2021_PATMH_N_056271 | 056286</t>
  </si>
  <si>
    <t>2021_PATMH_S_1087673 | 1094094</t>
  </si>
  <si>
    <t>2021_POTTF_MD_N_024233 | 041224</t>
  </si>
  <si>
    <t>2021_POTTF_MD_P_011450 | 014464</t>
  </si>
  <si>
    <t>2021_POTTF_MD_S_2498310 | 2629316</t>
  </si>
  <si>
    <t>2021_POTTF_MD_N_041225 | 042120</t>
  </si>
  <si>
    <t>2021_POTTF_MD_P_014464 | 014623</t>
  </si>
  <si>
    <t>2021_POTTF_MD_S_2629316 | 2636212</t>
  </si>
  <si>
    <t>2021_POTTF_MD_N_024233 | 035094</t>
  </si>
  <si>
    <t>2021_POTTF_MD_P_011450 | 011817</t>
  </si>
  <si>
    <t>2021_PATMH_N_000001 |0000113</t>
  </si>
  <si>
    <t>2021_PATMH_P_000001 |000029</t>
  </si>
  <si>
    <t>2021_PATMH_S_000001 |014001</t>
  </si>
  <si>
    <t>Blue Oyster Environmental, DO726, DO727, DO754</t>
  </si>
  <si>
    <t>2021_FSBMH_P_NA</t>
  </si>
  <si>
    <t>2021_POTMH_MD_N_000001 | 000010</t>
  </si>
  <si>
    <t>2021_POTMH_MD_P_000001 | 000002</t>
  </si>
  <si>
    <t>Blue Oyster Environmental, SM754, SM760, SM779</t>
  </si>
  <si>
    <t>2021_POTMH_MD_P_NA</t>
  </si>
  <si>
    <t>2021_POTMH_MD_N_0000011 | 0000012</t>
  </si>
  <si>
    <t>2020_FSBMH_N_000007 | 000036</t>
  </si>
  <si>
    <t>2020_FSBMH_P_000002 | 000006</t>
  </si>
  <si>
    <t>2021_FSBMH_N_000037 | 000039</t>
  </si>
  <si>
    <t>2021_CHOMH2_N_000001 | 000029</t>
  </si>
  <si>
    <t>2021_CHOMH2_P_000001 | 000003</t>
  </si>
  <si>
    <t>2021_CHOMH1_N_000001 | 000012</t>
  </si>
  <si>
    <t>2021_CHOMH1_P_000001 | 000001</t>
  </si>
  <si>
    <t>2021_CHOMH1_N_NA</t>
  </si>
  <si>
    <t>2021_CHOMH1_P_NA</t>
  </si>
  <si>
    <t>2021_CHOMH2_N_000030 | 0000033</t>
  </si>
  <si>
    <t>2021_CHOMH2_P_NA</t>
  </si>
  <si>
    <t>2021_FSBMH_N_000001 | 000018</t>
  </si>
  <si>
    <t>2021_FSBMH_P_000001 | 000003</t>
  </si>
  <si>
    <t>2021_FSBMH_N_NA</t>
  </si>
  <si>
    <t>2021_PATMH_N_055980 | 056038</t>
  </si>
  <si>
    <t>2021_PATMH_P_006525 | 006531</t>
  </si>
  <si>
    <t>2021_PATMH_S_965679 |988431</t>
  </si>
  <si>
    <t>Consol Marine Terminals LLC</t>
  </si>
  <si>
    <t>12SR1434</t>
  </si>
  <si>
    <t>2021_PATMH_N_056039 |056040</t>
  </si>
  <si>
    <t>2021_PATMH_P_006532</t>
  </si>
  <si>
    <t>2021_PATMH_S_988432 |988621</t>
  </si>
  <si>
    <t>Specialized Services Inc.</t>
  </si>
  <si>
    <t>2021_PATMH_N_056041</t>
  </si>
  <si>
    <t>2021_PATMH_P_006533</t>
  </si>
  <si>
    <t>2021_PATMH_S_988622 | 988686</t>
  </si>
  <si>
    <t>2021_FSBMH_N_000019 | 000170</t>
  </si>
  <si>
    <t>2021_FSBMH_P_000004 | 000025</t>
  </si>
  <si>
    <t>Blue Oyster Environmental, DO726, DO747, DO754, DO720, DO727</t>
  </si>
  <si>
    <t>Blue Oyster Environmental, DO726, DO747, DO754, DO720, DO728</t>
  </si>
  <si>
    <t>2021_FSBMH_P_000026 | 000027</t>
  </si>
  <si>
    <t>2021_FSBMH_N_000171 |000179</t>
  </si>
  <si>
    <t>2021_EASMH_N_000001 | 000180</t>
  </si>
  <si>
    <t>2021_EASMH_P_000001 | 000015</t>
  </si>
  <si>
    <t>Blue Oyster Environmental, QA532, QA534</t>
  </si>
  <si>
    <t>Blue Oyster Environmental, QA532, QA535</t>
  </si>
  <si>
    <t>2021_EASMH_N_000181 | 000191</t>
  </si>
  <si>
    <t>2021_EASMH_P_000015 | 0000016</t>
  </si>
  <si>
    <t>2022_CHOOH_N_000001 | 010858</t>
  </si>
  <si>
    <t>2022_CHOOH_P_000001 | 001335</t>
  </si>
  <si>
    <t>2022_CHOOH_S_000001 | 192833</t>
  </si>
  <si>
    <t>2022_CHOOH_N_010859 | 011430</t>
  </si>
  <si>
    <t>2022_CHOOH_P_001336 | 001406</t>
  </si>
  <si>
    <t>2022_CHOOH_S_192834 | 202983</t>
  </si>
  <si>
    <t>David Kramer</t>
  </si>
  <si>
    <t>2022_SEVMH_N_000001 | 035961</t>
  </si>
  <si>
    <t>2022_SEVMH_P_000001 | 006997</t>
  </si>
  <si>
    <t>2022_SEVMH_S_000001 | 760956</t>
  </si>
  <si>
    <t>2022_CB3MH_N_000001 |013772</t>
  </si>
  <si>
    <t>2022_CB3MH_P_000001 |001928</t>
  </si>
  <si>
    <t>2022_CB3MH_S_000001 |342984</t>
  </si>
  <si>
    <t>2022_PATMH_N_000001 |048025</t>
  </si>
  <si>
    <t>2022_PATMH_P_000001 |006413</t>
  </si>
  <si>
    <t>2022_PATMH_S_000001 | 870789</t>
  </si>
  <si>
    <t>2022_CB4MH_N_000001 |005417</t>
  </si>
  <si>
    <t>2022_CB4MH_P_000001 |000718</t>
  </si>
  <si>
    <t>2022_CB4MH_S_000001 |091085</t>
  </si>
  <si>
    <t>2022_PAXTF_N_000001 | 003673</t>
  </si>
  <si>
    <t>2022_PAXTF_S_000001 |019467</t>
  </si>
  <si>
    <t>2022_PAXTF_P_000001 | 002280</t>
  </si>
  <si>
    <t>pwkram22@aacounty.org</t>
  </si>
  <si>
    <t>2022_PAXTF_N_003674 | 003867</t>
  </si>
  <si>
    <t>2022_PAXTF_S_019468 | 0020492</t>
  </si>
  <si>
    <t>2022_PAXTF_N_003868 | 008401</t>
  </si>
  <si>
    <t>2022_PAXTF_S_020493 | 125264</t>
  </si>
  <si>
    <t>2022_SEVMH_N_035962 |037854</t>
  </si>
  <si>
    <t>2022_SEVMH_P_006998 | 007366</t>
  </si>
  <si>
    <t>2022_SEVMH_S_760957 | 801007</t>
  </si>
  <si>
    <t>2022_CB3MH_N_013773 | 014497</t>
  </si>
  <si>
    <t>2022_CB3MH_P_001929 | 002030</t>
  </si>
  <si>
    <t>2022_CB3MH_S_342985 | 361036</t>
  </si>
  <si>
    <t>2022_CB4MH_N_005418 | 005703</t>
  </si>
  <si>
    <t>2022_CB4MH_P_000719 | 000756</t>
  </si>
  <si>
    <t>2022_CB4MH_S_091086 | 095879</t>
  </si>
  <si>
    <t>2022_PATMH_N_048026 | 050553</t>
  </si>
  <si>
    <t>2022_PATMH_P_006414 | 006751</t>
  </si>
  <si>
    <t>2022_PATMH_S_870790 | 916621</t>
  </si>
  <si>
    <t>2022_PAXTF_N_008401 | 008640</t>
  </si>
  <si>
    <t>2022_PAXTF_P_002281 | 002401</t>
  </si>
  <si>
    <t>2022_PAXTF_S_125265 | 130780</t>
  </si>
  <si>
    <t>2022_CHOMH2_P_000001</t>
  </si>
  <si>
    <t>2022_CHOMH2_N_000001 | 000009</t>
  </si>
  <si>
    <t>2022_CHOMH2_P_NA</t>
  </si>
  <si>
    <t>2022_CHOMH2_N_NA</t>
  </si>
  <si>
    <t>2022_GUNOH_N_000001| 001725</t>
  </si>
  <si>
    <t>2022_GUNOH_P_000001| 000119</t>
  </si>
  <si>
    <t>2022_GUNOH_S_000001| 021001</t>
  </si>
  <si>
    <t>2022_BSHOH_N_000001 |014828</t>
  </si>
  <si>
    <t>2022_BSHOH_P_000001 |003577</t>
  </si>
  <si>
    <t>2022_BSHOH_S_000001 |860492</t>
  </si>
  <si>
    <t>2022_BSHOH_N_014829 | 015610</t>
  </si>
  <si>
    <t>2022_BSHOH_P_003578 | 003767</t>
  </si>
  <si>
    <t>2022_BSHOH_S_860492 | 905783</t>
  </si>
  <si>
    <t>2022_GUNOH_P_000120 | 000127</t>
  </si>
  <si>
    <t>2022_GUNOH_N_001726 | 001817</t>
  </si>
  <si>
    <t>2022_GUNOH_S_021002 | 022108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</si>
</sst>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1"/>
      <color rgb="FF000000"/>
      <name val="Calibri"/>
    </font>
    <font>
      <u/>
      <sz val="11"/>
      <color rgb="FF0000FF"/>
      <name val="Calibri"/>
      <family val="2"/>
    </font>
    <font>
      <u/>
      <sz val="11"/>
      <color rgb="FF0000FF"/>
      <name val="Calibri"/>
      <family val="2"/>
    </font>
    <font>
      <sz val="11"/>
      <name val="Calibri"/>
      <family val="2"/>
    </font>
    <font>
      <u/>
      <sz val="11"/>
      <color theme="10"/>
      <name val="Calibri"/>
      <family val="2"/>
    </font>
    <font>
      <sz val="11"/>
      <color rgb="FF000000"/>
      <name val="Calibri"/>
      <family val="2"/>
    </font>
    <font>
      <u/>
      <sz val="11"/>
      <color theme="10"/>
      <name val="Calibri"/>
      <family val="2"/>
    </font>
    <font>
      <sz val="11"/>
      <name val="Calibri"/>
      <family val="2"/>
    </font>
    <font>
      <b/>
      <sz val="26"/>
      <color theme="0" tint="-4.9989318521683403E-2"/>
      <name val="Calibri"/>
      <family val="2"/>
    </font>
    <font>
      <b/>
      <sz val="16"/>
      <color rgb="FF000000"/>
      <name val="Calibri"/>
      <family val="2"/>
    </font>
    <font>
      <sz val="11"/>
      <color theme="4"/>
      <name val="Calibri"/>
      <family val="2"/>
    </font>
    <font>
      <sz val="11"/>
      <color rgb="FF007E39"/>
      <name val="Calibri"/>
      <family val="2"/>
    </font>
    <font>
      <sz val="11"/>
      <color theme="0" tint="-4.9989318521683403E-2"/>
      <name val="Calibri"/>
      <family val="2"/>
    </font>
    <font>
      <sz val="11"/>
      <color theme="2" tint="-0.499984740745262"/>
      <name val="Calibri"/>
      <family val="2"/>
    </font>
    <font>
      <sz val="11"/>
      <color theme="0"/>
      <name val="Calibri"/>
      <family val="2"/>
    </font>
    <font>
      <sz val="11"/>
      <color rgb="FF000000"/>
      <name val="Calibri"/>
    </font>
    <font>
      <u/>
      <sz val="11"/>
      <color theme="10"/>
      <name val="Calibri"/>
    </font>
    <font>
      <u/>
      <sz val="11"/>
      <color rgb="FF0000FF"/>
      <name val="Calibri"/>
    </font>
    <font>
      <sz val="11"/>
      <color theme="1"/>
      <name val="Calibri"/>
      <family val="2"/>
    </font>
    <font>
      <sz val="8"/>
      <name val="Calibri"/>
      <family val="2"/>
    </font>
  </fonts>
  <fills count="17">
    <fill>
      <patternFill patternType="none"/>
    </fill>
    <fill>
      <patternFill patternType="gray125"/>
    </fill>
    <fill>
      <patternFill patternType="solid">
        <fgColor rgb="FFBFBFBF"/>
        <bgColor rgb="FFBFBFBF"/>
      </patternFill>
    </fill>
    <fill>
      <patternFill patternType="solid">
        <fgColor theme="0" tint="-0.249977111117893"/>
        <bgColor rgb="FFBFBFBF"/>
      </patternFill>
    </fill>
    <fill>
      <patternFill patternType="solid">
        <fgColor theme="0" tint="-0.249977111117893"/>
        <bgColor indexed="64"/>
      </patternFill>
    </fill>
    <fill>
      <patternFill patternType="solid">
        <fgColor theme="0" tint="-0.14999847407452621"/>
        <bgColor indexed="64"/>
      </patternFill>
    </fill>
    <fill>
      <patternFill patternType="solid">
        <fgColor rgb="FF007E39"/>
        <bgColor indexed="64"/>
      </patternFill>
    </fill>
    <fill>
      <patternFill patternType="solid">
        <fgColor theme="0" tint="-4.9989318521683403E-2"/>
        <bgColor indexed="64"/>
      </patternFill>
    </fill>
    <fill>
      <patternFill patternType="solid">
        <fgColor rgb="FF007E39"/>
        <bgColor rgb="FF9BBB59"/>
      </patternFill>
    </fill>
    <fill>
      <patternFill patternType="solid">
        <fgColor theme="4"/>
        <bgColor rgb="FF9BBB59"/>
      </patternFill>
    </fill>
    <fill>
      <patternFill patternType="solid">
        <fgColor rgb="FFBFBFBF"/>
        <bgColor indexed="64"/>
      </patternFill>
    </fill>
    <fill>
      <patternFill patternType="solid">
        <fgColor rgb="FFD8D8D8"/>
        <bgColor indexed="64"/>
      </patternFill>
    </fill>
    <fill>
      <patternFill patternType="solid">
        <fgColor rgb="FFFFFF00"/>
        <bgColor indexed="64"/>
      </patternFill>
    </fill>
    <fill>
      <patternFill patternType="solid">
        <fgColor rgb="FFFFFF00"/>
        <bgColor rgb="FFBFBFBF"/>
      </patternFill>
    </fill>
    <fill>
      <patternFill patternType="solid">
        <fgColor rgb="FFFF0000"/>
        <bgColor indexed="64"/>
      </patternFill>
    </fill>
    <fill>
      <patternFill patternType="solid">
        <fgColor rgb="FFFF0000"/>
        <bgColor rgb="FFBFBFBF"/>
      </patternFill>
    </fill>
    <fill>
      <patternFill patternType="solid">
        <fgColor rgb="FF008A3E"/>
        <bgColor indexed="64"/>
      </patternFill>
    </fill>
  </fills>
  <borders count="11">
    <border>
      <left/>
      <right/>
      <top/>
      <bottom/>
      <diagonal/>
    </border>
    <border>
      <left/>
      <right/>
      <top/>
      <bottom/>
      <diagonal/>
    </border>
    <border>
      <left style="thick">
        <color auto="1"/>
      </left>
      <right/>
      <top/>
      <bottom/>
      <diagonal/>
    </border>
    <border>
      <left/>
      <right style="thick">
        <color indexed="64"/>
      </right>
      <top/>
      <bottom/>
      <diagonal/>
    </border>
    <border>
      <left/>
      <right/>
      <top/>
      <bottom style="medium">
        <color indexed="64"/>
      </bottom>
      <diagonal/>
    </border>
    <border>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right style="thick">
        <color indexed="64"/>
      </right>
      <top/>
      <bottom style="thick">
        <color auto="1"/>
      </bottom>
      <diagonal/>
    </border>
    <border>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s>
  <cellStyleXfs count="40">
    <xf numFmtId="0" fontId="0" fillId="0" borderId="0"/>
    <xf numFmtId="0" fontId="4" fillId="0" borderId="0" applyNumberFormat="0" applyFill="0" applyBorder="0" applyAlignment="0" applyProtection="0">
      <alignment vertical="top"/>
      <protection locked="0"/>
    </xf>
    <xf numFmtId="0" fontId="15" fillId="0" borderId="1"/>
    <xf numFmtId="0" fontId="16" fillId="0" borderId="1" applyNumberFormat="0" applyFill="0" applyBorder="0" applyAlignment="0" applyProtection="0">
      <alignment vertical="top"/>
      <protection locked="0"/>
    </xf>
    <xf numFmtId="0" fontId="15" fillId="0" borderId="1"/>
    <xf numFmtId="0" fontId="15" fillId="0" borderId="1"/>
    <xf numFmtId="0" fontId="4" fillId="0" borderId="1" applyNumberFormat="0" applyFill="0" applyBorder="0" applyAlignment="0" applyProtection="0">
      <alignment vertical="top"/>
      <protection locked="0"/>
    </xf>
    <xf numFmtId="0" fontId="15" fillId="0" borderId="1"/>
    <xf numFmtId="0" fontId="15" fillId="0" borderId="1"/>
    <xf numFmtId="0" fontId="15" fillId="0" borderId="1"/>
    <xf numFmtId="0" fontId="15" fillId="0" borderId="1"/>
    <xf numFmtId="0" fontId="15" fillId="0" borderId="1"/>
    <xf numFmtId="0" fontId="5" fillId="0" borderId="1"/>
    <xf numFmtId="0" fontId="5" fillId="0" borderId="1"/>
    <xf numFmtId="0" fontId="4" fillId="0" borderId="1" applyNumberFormat="0" applyFill="0" applyBorder="0" applyAlignment="0" applyProtection="0">
      <alignment vertical="top"/>
      <protection locked="0"/>
    </xf>
    <xf numFmtId="0" fontId="5" fillId="0" borderId="1"/>
    <xf numFmtId="0" fontId="5" fillId="0" borderId="1"/>
    <xf numFmtId="0" fontId="5" fillId="0" borderId="1"/>
    <xf numFmtId="0" fontId="5" fillId="0" borderId="1"/>
    <xf numFmtId="0" fontId="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4" fillId="0" borderId="1" applyNumberFormat="0" applyFill="0" applyBorder="0" applyAlignment="0" applyProtection="0">
      <alignment vertical="top"/>
      <protection locked="0"/>
    </xf>
    <xf numFmtId="0" fontId="15" fillId="0" borderId="1"/>
    <xf numFmtId="43" fontId="15" fillId="0" borderId="0" applyFont="0" applyFill="0" applyBorder="0" applyAlignment="0" applyProtection="0"/>
    <xf numFmtId="0" fontId="15" fillId="0" borderId="1"/>
    <xf numFmtId="0" fontId="5" fillId="0" borderId="1"/>
    <xf numFmtId="0" fontId="5" fillId="0" borderId="1"/>
    <xf numFmtId="0" fontId="5" fillId="0" borderId="1"/>
    <xf numFmtId="0" fontId="5" fillId="0" borderId="1"/>
    <xf numFmtId="0" fontId="5" fillId="0" borderId="1"/>
    <xf numFmtId="0" fontId="5" fillId="0" borderId="1"/>
    <xf numFmtId="0" fontId="5" fillId="0" borderId="1"/>
    <xf numFmtId="0" fontId="5" fillId="0" borderId="1"/>
    <xf numFmtId="43" fontId="5" fillId="0" borderId="1" applyFont="0" applyFill="0" applyBorder="0" applyAlignment="0" applyProtection="0"/>
  </cellStyleXfs>
  <cellXfs count="344">
    <xf numFmtId="0" fontId="0" fillId="0" borderId="0" xfId="0"/>
    <xf numFmtId="0" fontId="1" fillId="0" borderId="0" xfId="0" applyFont="1"/>
    <xf numFmtId="3" fontId="0" fillId="0" borderId="0" xfId="0" applyNumberFormat="1"/>
    <xf numFmtId="14" fontId="0" fillId="0" borderId="0" xfId="0" applyNumberFormat="1"/>
    <xf numFmtId="0" fontId="0" fillId="2" borderId="1" xfId="0" applyFill="1" applyBorder="1"/>
    <xf numFmtId="0" fontId="2" fillId="2" borderId="1" xfId="0" applyFont="1" applyFill="1" applyBorder="1"/>
    <xf numFmtId="14" fontId="0" fillId="2" borderId="1" xfId="0" applyNumberFormat="1" applyFill="1" applyBorder="1"/>
    <xf numFmtId="0" fontId="3" fillId="2" borderId="0" xfId="0" applyFont="1" applyFill="1"/>
    <xf numFmtId="0" fontId="0" fillId="3" borderId="1" xfId="0" applyFill="1" applyBorder="1"/>
    <xf numFmtId="14" fontId="3" fillId="3" borderId="0" xfId="0" applyNumberFormat="1" applyFont="1" applyFill="1"/>
    <xf numFmtId="0" fontId="3" fillId="3" borderId="0" xfId="0" applyFont="1" applyFill="1"/>
    <xf numFmtId="0" fontId="0" fillId="0" borderId="1" xfId="0" applyBorder="1"/>
    <xf numFmtId="0" fontId="6" fillId="0" borderId="0" xfId="1" applyFont="1" applyAlignment="1" applyProtection="1"/>
    <xf numFmtId="0" fontId="5" fillId="0" borderId="0" xfId="0" applyFont="1"/>
    <xf numFmtId="0" fontId="7" fillId="0" borderId="0" xfId="0" applyFont="1"/>
    <xf numFmtId="0" fontId="5" fillId="0" borderId="1" xfId="0" applyFont="1" applyBorder="1"/>
    <xf numFmtId="0" fontId="5" fillId="2" borderId="1" xfId="0" applyFont="1" applyFill="1" applyBorder="1"/>
    <xf numFmtId="0" fontId="5" fillId="4" borderId="1" xfId="0" applyFont="1" applyFill="1" applyBorder="1"/>
    <xf numFmtId="0" fontId="0" fillId="4" borderId="1" xfId="0" applyFill="1" applyBorder="1"/>
    <xf numFmtId="0" fontId="6" fillId="4" borderId="0" xfId="1" applyFont="1" applyFill="1" applyAlignment="1" applyProtection="1"/>
    <xf numFmtId="0" fontId="5" fillId="4" borderId="0" xfId="0" applyFont="1" applyFill="1"/>
    <xf numFmtId="14" fontId="0" fillId="4" borderId="0" xfId="0" applyNumberFormat="1" applyFill="1"/>
    <xf numFmtId="0" fontId="7" fillId="4" borderId="0" xfId="0" applyFont="1" applyFill="1"/>
    <xf numFmtId="0" fontId="4" fillId="0" borderId="0" xfId="1" applyAlignment="1" applyProtection="1"/>
    <xf numFmtId="0" fontId="0" fillId="5" borderId="0" xfId="0" applyFill="1"/>
    <xf numFmtId="3" fontId="0" fillId="5" borderId="0" xfId="0" applyNumberFormat="1" applyFill="1"/>
    <xf numFmtId="14" fontId="0" fillId="5" borderId="0" xfId="0" applyNumberFormat="1" applyFill="1"/>
    <xf numFmtId="0" fontId="0" fillId="0" borderId="2" xfId="0" applyBorder="1"/>
    <xf numFmtId="0" fontId="5" fillId="0" borderId="0" xfId="0" applyFont="1" applyAlignment="1">
      <alignment wrapText="1"/>
    </xf>
    <xf numFmtId="0" fontId="5" fillId="7" borderId="0" xfId="0" applyFont="1" applyFill="1" applyAlignment="1">
      <alignment wrapText="1"/>
    </xf>
    <xf numFmtId="0" fontId="8" fillId="6" borderId="0" xfId="0" applyFont="1" applyFill="1" applyAlignment="1">
      <alignment vertical="center"/>
    </xf>
    <xf numFmtId="0" fontId="9" fillId="0" borderId="0" xfId="0" applyFont="1"/>
    <xf numFmtId="0" fontId="5" fillId="7" borderId="0" xfId="0" applyFont="1" applyFill="1" applyAlignment="1">
      <alignment vertical="top" wrapText="1"/>
    </xf>
    <xf numFmtId="0" fontId="12" fillId="8" borderId="1" xfId="0" applyFont="1" applyFill="1" applyBorder="1"/>
    <xf numFmtId="0" fontId="12" fillId="9" borderId="1" xfId="0" applyFont="1" applyFill="1" applyBorder="1"/>
    <xf numFmtId="0" fontId="14" fillId="8" borderId="1" xfId="0" applyFont="1" applyFill="1" applyBorder="1"/>
    <xf numFmtId="0" fontId="0" fillId="0" borderId="1" xfId="2" applyFont="1"/>
    <xf numFmtId="0" fontId="0" fillId="4" borderId="1" xfId="2" applyFont="1" applyFill="1"/>
    <xf numFmtId="0" fontId="3" fillId="0" borderId="1" xfId="2" applyFont="1"/>
    <xf numFmtId="0" fontId="4" fillId="4" borderId="1" xfId="3" applyFont="1" applyFill="1" applyAlignment="1" applyProtection="1"/>
    <xf numFmtId="0" fontId="5" fillId="4" borderId="1" xfId="2" applyFont="1" applyFill="1"/>
    <xf numFmtId="14" fontId="0" fillId="4" borderId="1" xfId="2" applyNumberFormat="1" applyFont="1" applyFill="1"/>
    <xf numFmtId="0" fontId="3" fillId="4" borderId="1" xfId="2" applyFont="1" applyFill="1"/>
    <xf numFmtId="14" fontId="3" fillId="4" borderId="1" xfId="2" applyNumberFormat="1" applyFont="1" applyFill="1"/>
    <xf numFmtId="0" fontId="4" fillId="0" borderId="1" xfId="3" applyFont="1" applyFill="1" applyAlignment="1" applyProtection="1"/>
    <xf numFmtId="14" fontId="3" fillId="0" borderId="1" xfId="2" applyNumberFormat="1" applyFont="1"/>
    <xf numFmtId="0" fontId="5" fillId="0" borderId="1" xfId="2" applyFont="1"/>
    <xf numFmtId="0" fontId="4" fillId="4" borderId="1" xfId="3" applyFont="1" applyFill="1" applyBorder="1" applyAlignment="1" applyProtection="1"/>
    <xf numFmtId="0" fontId="0" fillId="4" borderId="1" xfId="4" applyFont="1" applyFill="1"/>
    <xf numFmtId="14" fontId="0" fillId="0" borderId="1" xfId="4" applyNumberFormat="1" applyFont="1"/>
    <xf numFmtId="0" fontId="0" fillId="0" borderId="1" xfId="4" applyFont="1"/>
    <xf numFmtId="0" fontId="5" fillId="0" borderId="1" xfId="4" applyFont="1"/>
    <xf numFmtId="0" fontId="3" fillId="0" borderId="1" xfId="4" applyFont="1"/>
    <xf numFmtId="0" fontId="5" fillId="4" borderId="1" xfId="4" applyFont="1" applyFill="1"/>
    <xf numFmtId="14" fontId="0" fillId="4" borderId="1" xfId="4" applyNumberFormat="1" applyFont="1" applyFill="1"/>
    <xf numFmtId="0" fontId="3" fillId="4" borderId="1" xfId="4" applyFont="1" applyFill="1"/>
    <xf numFmtId="0" fontId="0" fillId="0" borderId="1" xfId="8" applyFont="1"/>
    <xf numFmtId="0" fontId="17" fillId="0" borderId="1" xfId="8" applyFont="1"/>
    <xf numFmtId="0" fontId="0" fillId="4" borderId="1" xfId="8" applyFont="1" applyFill="1"/>
    <xf numFmtId="0" fontId="15" fillId="0" borderId="1" xfId="8"/>
    <xf numFmtId="14" fontId="0" fillId="0" borderId="1" xfId="8" applyNumberFormat="1" applyFont="1"/>
    <xf numFmtId="0" fontId="3" fillId="0" borderId="1" xfId="8" applyFont="1"/>
    <xf numFmtId="14" fontId="0" fillId="4" borderId="1" xfId="8" applyNumberFormat="1" applyFont="1" applyFill="1"/>
    <xf numFmtId="0" fontId="3" fillId="4" borderId="1" xfId="8" applyFont="1" applyFill="1"/>
    <xf numFmtId="0" fontId="5" fillId="4" borderId="1" xfId="8" applyFont="1" applyFill="1"/>
    <xf numFmtId="0" fontId="5" fillId="0" borderId="1" xfId="8" applyFont="1"/>
    <xf numFmtId="0" fontId="16" fillId="0" borderId="1" xfId="3" applyFill="1" applyBorder="1" applyAlignment="1" applyProtection="1"/>
    <xf numFmtId="0" fontId="15" fillId="4" borderId="1" xfId="8" applyFill="1"/>
    <xf numFmtId="0" fontId="16" fillId="4" borderId="1" xfId="3" applyFill="1" applyBorder="1" applyAlignment="1" applyProtection="1"/>
    <xf numFmtId="0" fontId="16" fillId="4" borderId="1" xfId="3" applyFill="1" applyAlignment="1" applyProtection="1"/>
    <xf numFmtId="0" fontId="0" fillId="0" borderId="2" xfId="10" applyFont="1" applyBorder="1"/>
    <xf numFmtId="0" fontId="5" fillId="0" borderId="1" xfId="10" applyFont="1"/>
    <xf numFmtId="14" fontId="0" fillId="0" borderId="1" xfId="10" applyNumberFormat="1" applyFont="1"/>
    <xf numFmtId="0" fontId="0" fillId="0" borderId="1" xfId="10" applyFont="1"/>
    <xf numFmtId="0" fontId="15" fillId="0" borderId="1" xfId="10"/>
    <xf numFmtId="3" fontId="0" fillId="0" borderId="1" xfId="10" applyNumberFormat="1" applyFont="1"/>
    <xf numFmtId="0" fontId="5" fillId="0" borderId="2" xfId="10" applyFont="1" applyBorder="1"/>
    <xf numFmtId="0" fontId="3" fillId="0" borderId="2" xfId="10" applyFont="1" applyBorder="1"/>
    <xf numFmtId="0" fontId="5" fillId="0" borderId="1" xfId="19"/>
    <xf numFmtId="0" fontId="5" fillId="4" borderId="1" xfId="19" applyFill="1"/>
    <xf numFmtId="14" fontId="5" fillId="0" borderId="1" xfId="19" applyNumberFormat="1"/>
    <xf numFmtId="0" fontId="3" fillId="0" borderId="1" xfId="19" applyFont="1"/>
    <xf numFmtId="14" fontId="5" fillId="4" borderId="1" xfId="19" applyNumberFormat="1" applyFill="1"/>
    <xf numFmtId="0" fontId="3" fillId="4" borderId="1" xfId="19" applyFont="1" applyFill="1"/>
    <xf numFmtId="0" fontId="5" fillId="0" borderId="2" xfId="19" applyBorder="1"/>
    <xf numFmtId="3" fontId="5" fillId="4" borderId="1" xfId="19" applyNumberFormat="1" applyFill="1" applyAlignment="1">
      <alignment horizontal="left"/>
    </xf>
    <xf numFmtId="3" fontId="0" fillId="0" borderId="1" xfId="20" applyNumberFormat="1" applyFont="1" applyAlignment="1">
      <alignment horizontal="right"/>
    </xf>
    <xf numFmtId="0" fontId="0" fillId="0" borderId="1" xfId="20" applyFont="1"/>
    <xf numFmtId="0" fontId="15" fillId="0" borderId="1" xfId="20"/>
    <xf numFmtId="14" fontId="0" fillId="0" borderId="1" xfId="20" applyNumberFormat="1" applyFont="1"/>
    <xf numFmtId="0" fontId="3" fillId="0" borderId="1" xfId="20" applyFont="1"/>
    <xf numFmtId="0" fontId="0" fillId="0" borderId="1" xfId="21" applyFont="1"/>
    <xf numFmtId="14" fontId="0" fillId="0" borderId="1" xfId="21" applyNumberFormat="1" applyFont="1"/>
    <xf numFmtId="0" fontId="15" fillId="0" borderId="1" xfId="21"/>
    <xf numFmtId="0" fontId="5" fillId="0" borderId="1" xfId="21" applyFont="1"/>
    <xf numFmtId="0" fontId="3" fillId="0" borderId="1" xfId="21" applyFont="1"/>
    <xf numFmtId="0" fontId="0" fillId="4" borderId="1" xfId="22" applyFont="1" applyFill="1"/>
    <xf numFmtId="14" fontId="0" fillId="4" borderId="1" xfId="22" applyNumberFormat="1" applyFont="1" applyFill="1"/>
    <xf numFmtId="0" fontId="3" fillId="4" borderId="1" xfId="22" applyFont="1" applyFill="1"/>
    <xf numFmtId="0" fontId="15" fillId="4" borderId="1" xfId="22" applyFill="1"/>
    <xf numFmtId="0" fontId="0" fillId="0" borderId="1" xfId="23" applyFont="1"/>
    <xf numFmtId="0" fontId="15" fillId="0" borderId="1" xfId="23"/>
    <xf numFmtId="0" fontId="3" fillId="0" borderId="1" xfId="23" applyFont="1"/>
    <xf numFmtId="14" fontId="0" fillId="0" borderId="1" xfId="23" applyNumberFormat="1" applyFont="1"/>
    <xf numFmtId="0" fontId="5" fillId="4" borderId="1" xfId="19" applyFill="1" applyAlignment="1">
      <alignment wrapText="1"/>
    </xf>
    <xf numFmtId="0" fontId="0" fillId="0" borderId="1" xfId="24" applyFont="1"/>
    <xf numFmtId="0" fontId="0" fillId="4" borderId="1" xfId="24" applyFont="1" applyFill="1"/>
    <xf numFmtId="0" fontId="15" fillId="0" borderId="1" xfId="24"/>
    <xf numFmtId="14" fontId="0" fillId="0" borderId="1" xfId="24" applyNumberFormat="1" applyFont="1"/>
    <xf numFmtId="0" fontId="5" fillId="0" borderId="1" xfId="24" applyFont="1"/>
    <xf numFmtId="0" fontId="3" fillId="0" borderId="1" xfId="24" applyFont="1"/>
    <xf numFmtId="0" fontId="5" fillId="4" borderId="1" xfId="24" applyFont="1" applyFill="1"/>
    <xf numFmtId="14" fontId="0" fillId="4" borderId="1" xfId="24" applyNumberFormat="1" applyFont="1" applyFill="1"/>
    <xf numFmtId="0" fontId="3" fillId="4" borderId="1" xfId="24" applyFont="1" applyFill="1"/>
    <xf numFmtId="0" fontId="15" fillId="4" borderId="1" xfId="24" applyFill="1"/>
    <xf numFmtId="0" fontId="0" fillId="0" borderId="1" xfId="25" applyFont="1"/>
    <xf numFmtId="0" fontId="0" fillId="4" borderId="1" xfId="25" applyFont="1" applyFill="1"/>
    <xf numFmtId="14" fontId="0" fillId="0" borderId="1" xfId="25" applyNumberFormat="1" applyFont="1"/>
    <xf numFmtId="0" fontId="5" fillId="0" borderId="1" xfId="25" applyFont="1"/>
    <xf numFmtId="0" fontId="3" fillId="0" borderId="1" xfId="25" applyFont="1"/>
    <xf numFmtId="0" fontId="5" fillId="4" borderId="1" xfId="25" applyFont="1" applyFill="1"/>
    <xf numFmtId="14" fontId="0" fillId="4" borderId="1" xfId="25" applyNumberFormat="1" applyFont="1" applyFill="1"/>
    <xf numFmtId="0" fontId="3" fillId="4" borderId="1" xfId="25" applyFont="1" applyFill="1"/>
    <xf numFmtId="0" fontId="15" fillId="4" borderId="1" xfId="25" applyFill="1"/>
    <xf numFmtId="0" fontId="0" fillId="0" borderId="1" xfId="25" applyFont="1" applyAlignment="1">
      <alignment horizontal="right"/>
    </xf>
    <xf numFmtId="0" fontId="15" fillId="0" borderId="1" xfId="25"/>
    <xf numFmtId="0" fontId="15" fillId="4" borderId="1" xfId="25" applyFill="1" applyAlignment="1">
      <alignment horizontal="right"/>
    </xf>
    <xf numFmtId="0" fontId="0" fillId="0" borderId="1" xfId="28" applyFont="1"/>
    <xf numFmtId="0" fontId="0" fillId="4" borderId="1" xfId="28" applyFont="1" applyFill="1"/>
    <xf numFmtId="0" fontId="15" fillId="0" borderId="1" xfId="28"/>
    <xf numFmtId="0" fontId="3" fillId="0" borderId="1" xfId="28" applyFont="1"/>
    <xf numFmtId="14" fontId="0" fillId="0" borderId="1" xfId="28" applyNumberFormat="1" applyFont="1"/>
    <xf numFmtId="14" fontId="0" fillId="4" borderId="1" xfId="28" applyNumberFormat="1" applyFont="1" applyFill="1"/>
    <xf numFmtId="0" fontId="3" fillId="4" borderId="1" xfId="28" applyFont="1" applyFill="1"/>
    <xf numFmtId="0" fontId="15" fillId="4" borderId="1" xfId="28" applyFill="1"/>
    <xf numFmtId="0" fontId="3" fillId="4" borderId="0" xfId="0" applyFont="1" applyFill="1"/>
    <xf numFmtId="0" fontId="0" fillId="4" borderId="0" xfId="0" applyFill="1"/>
    <xf numFmtId="0" fontId="3" fillId="0" borderId="0" xfId="0" applyFont="1"/>
    <xf numFmtId="0" fontId="16" fillId="0" borderId="1" xfId="3" applyAlignment="1" applyProtection="1"/>
    <xf numFmtId="0" fontId="0" fillId="4" borderId="0" xfId="0" applyFill="1" applyAlignment="1">
      <alignment horizontal="right"/>
    </xf>
    <xf numFmtId="3" fontId="0" fillId="4" borderId="0" xfId="0" applyNumberFormat="1" applyFill="1" applyAlignment="1">
      <alignment horizontal="right"/>
    </xf>
    <xf numFmtId="3" fontId="0" fillId="0" borderId="0" xfId="0" applyNumberFormat="1" applyAlignment="1">
      <alignment horizontal="right"/>
    </xf>
    <xf numFmtId="0" fontId="0" fillId="0" borderId="0" xfId="0" applyAlignment="1">
      <alignment horizontal="right"/>
    </xf>
    <xf numFmtId="0" fontId="5" fillId="0" borderId="4" xfId="4" applyFont="1" applyBorder="1"/>
    <xf numFmtId="0" fontId="0" fillId="0" borderId="4" xfId="4" applyFont="1" applyBorder="1"/>
    <xf numFmtId="14" fontId="0" fillId="0" borderId="4" xfId="4" applyNumberFormat="1" applyFont="1" applyBorder="1"/>
    <xf numFmtId="0" fontId="3" fillId="0" borderId="4" xfId="4" applyFont="1" applyBorder="1"/>
    <xf numFmtId="0" fontId="0" fillId="0" borderId="4" xfId="0" applyBorder="1"/>
    <xf numFmtId="0" fontId="3" fillId="0" borderId="4" xfId="2" applyFont="1" applyBorder="1"/>
    <xf numFmtId="0" fontId="5" fillId="0" borderId="4" xfId="2" applyFont="1" applyBorder="1"/>
    <xf numFmtId="0" fontId="4" fillId="0" borderId="4" xfId="3" applyFont="1" applyFill="1" applyBorder="1" applyAlignment="1" applyProtection="1"/>
    <xf numFmtId="0" fontId="0" fillId="0" borderId="4" xfId="2" applyFont="1" applyBorder="1"/>
    <xf numFmtId="14" fontId="3" fillId="0" borderId="4" xfId="2" applyNumberFormat="1" applyFont="1" applyBorder="1"/>
    <xf numFmtId="0" fontId="0" fillId="4" borderId="1" xfId="30" applyFont="1" applyFill="1"/>
    <xf numFmtId="0" fontId="15" fillId="0" borderId="1" xfId="30"/>
    <xf numFmtId="0" fontId="5" fillId="0" borderId="1" xfId="30" applyFont="1"/>
    <xf numFmtId="14" fontId="0" fillId="0" borderId="1" xfId="30" applyNumberFormat="1" applyFont="1"/>
    <xf numFmtId="0" fontId="0" fillId="0" borderId="1" xfId="30" applyFont="1"/>
    <xf numFmtId="0" fontId="5" fillId="4" borderId="1" xfId="30" applyFont="1" applyFill="1"/>
    <xf numFmtId="14" fontId="0" fillId="4" borderId="1" xfId="30" applyNumberFormat="1" applyFont="1" applyFill="1"/>
    <xf numFmtId="0" fontId="4" fillId="0" borderId="1" xfId="14" applyFill="1" applyBorder="1" applyAlignment="1" applyProtection="1"/>
    <xf numFmtId="0" fontId="15" fillId="4" borderId="1" xfId="30" applyFill="1"/>
    <xf numFmtId="0" fontId="4" fillId="4" borderId="1" xfId="14" applyFill="1" applyBorder="1" applyAlignment="1" applyProtection="1"/>
    <xf numFmtId="0" fontId="18" fillId="0" borderId="1" xfId="30" applyFont="1"/>
    <xf numFmtId="14" fontId="15" fillId="0" borderId="1" xfId="30" applyNumberFormat="1"/>
    <xf numFmtId="0" fontId="18" fillId="4" borderId="1" xfId="30" applyFont="1" applyFill="1"/>
    <xf numFmtId="14" fontId="15" fillId="4" borderId="1" xfId="30" applyNumberFormat="1" applyFill="1"/>
    <xf numFmtId="0" fontId="0" fillId="4" borderId="1" xfId="30" applyFont="1" applyFill="1" applyAlignment="1">
      <alignment horizontal="right"/>
    </xf>
    <xf numFmtId="0" fontId="5" fillId="0" borderId="1" xfId="0" applyFont="1" applyBorder="1" applyAlignment="1">
      <alignment wrapText="1"/>
    </xf>
    <xf numFmtId="0" fontId="5" fillId="0" borderId="1" xfId="0" applyFont="1" applyBorder="1" applyAlignment="1">
      <alignment horizontal="right" wrapText="1"/>
    </xf>
    <xf numFmtId="14" fontId="0" fillId="0" borderId="1" xfId="0" applyNumberFormat="1" applyBorder="1"/>
    <xf numFmtId="0" fontId="3" fillId="0" borderId="1" xfId="0" applyFont="1" applyBorder="1"/>
    <xf numFmtId="0" fontId="5" fillId="4" borderId="1" xfId="0" applyFont="1" applyFill="1" applyBorder="1" applyAlignment="1">
      <alignment wrapText="1"/>
    </xf>
    <xf numFmtId="0" fontId="5" fillId="4" borderId="1" xfId="0" applyFont="1" applyFill="1" applyBorder="1" applyAlignment="1">
      <alignment horizontal="right" wrapText="1"/>
    </xf>
    <xf numFmtId="14" fontId="0" fillId="4" borderId="1" xfId="0" applyNumberFormat="1" applyFill="1" applyBorder="1"/>
    <xf numFmtId="0" fontId="3" fillId="4" borderId="1" xfId="0" applyFont="1" applyFill="1" applyBorder="1"/>
    <xf numFmtId="0" fontId="5" fillId="10" borderId="1" xfId="0" applyFont="1" applyFill="1" applyBorder="1" applyAlignment="1">
      <alignment wrapText="1"/>
    </xf>
    <xf numFmtId="0" fontId="5" fillId="0" borderId="0" xfId="0" applyFont="1" applyAlignment="1">
      <alignment horizontal="right"/>
    </xf>
    <xf numFmtId="0" fontId="5" fillId="11" borderId="1" xfId="0" applyFont="1" applyFill="1" applyBorder="1" applyAlignment="1">
      <alignment wrapText="1"/>
    </xf>
    <xf numFmtId="0" fontId="5" fillId="11" borderId="1" xfId="0" applyFont="1" applyFill="1" applyBorder="1" applyAlignment="1">
      <alignment horizontal="right" wrapText="1"/>
    </xf>
    <xf numFmtId="14" fontId="5" fillId="11" borderId="1" xfId="0" applyNumberFormat="1" applyFont="1" applyFill="1" applyBorder="1" applyAlignment="1">
      <alignment horizontal="right" wrapText="1"/>
    </xf>
    <xf numFmtId="1" fontId="3" fillId="4" borderId="3" xfId="2" applyNumberFormat="1" applyFont="1" applyFill="1" applyBorder="1" applyAlignment="1">
      <alignment horizontal="left" vertical="center"/>
    </xf>
    <xf numFmtId="1" fontId="0" fillId="4" borderId="3" xfId="2" applyNumberFormat="1" applyFont="1" applyFill="1" applyBorder="1" applyAlignment="1">
      <alignment horizontal="left"/>
    </xf>
    <xf numFmtId="1" fontId="0" fillId="0" borderId="3" xfId="2" applyNumberFormat="1" applyFont="1" applyBorder="1" applyAlignment="1">
      <alignment horizontal="left"/>
    </xf>
    <xf numFmtId="1" fontId="0" fillId="0" borderId="5" xfId="2" applyNumberFormat="1" applyFont="1" applyBorder="1" applyAlignment="1">
      <alignment horizontal="left"/>
    </xf>
    <xf numFmtId="1" fontId="0" fillId="0" borderId="3" xfId="8" applyNumberFormat="1" applyFont="1" applyBorder="1" applyAlignment="1">
      <alignment horizontal="left"/>
    </xf>
    <xf numFmtId="1" fontId="0" fillId="4" borderId="3" xfId="8" applyNumberFormat="1" applyFont="1" applyFill="1" applyBorder="1" applyAlignment="1">
      <alignment horizontal="left"/>
    </xf>
    <xf numFmtId="1" fontId="0" fillId="0" borderId="3" xfId="20" applyNumberFormat="1" applyFont="1" applyBorder="1" applyAlignment="1">
      <alignment horizontal="left"/>
    </xf>
    <xf numFmtId="1" fontId="0" fillId="4" borderId="3" xfId="22" applyNumberFormat="1" applyFont="1" applyFill="1" applyBorder="1" applyAlignment="1">
      <alignment horizontal="left"/>
    </xf>
    <xf numFmtId="1" fontId="0" fillId="0" borderId="3" xfId="23" applyNumberFormat="1" applyFont="1" applyBorder="1" applyAlignment="1">
      <alignment horizontal="left"/>
    </xf>
    <xf numFmtId="1" fontId="0" fillId="4" borderId="3" xfId="28" applyNumberFormat="1" applyFont="1" applyFill="1" applyBorder="1" applyAlignment="1">
      <alignment horizontal="left"/>
    </xf>
    <xf numFmtId="1" fontId="0" fillId="0" borderId="3" xfId="28" applyNumberFormat="1" applyFont="1" applyBorder="1" applyAlignment="1">
      <alignment horizontal="left"/>
    </xf>
    <xf numFmtId="1" fontId="0" fillId="4" borderId="3" xfId="0" applyNumberFormat="1" applyFill="1" applyBorder="1" applyAlignment="1">
      <alignment horizontal="left"/>
    </xf>
    <xf numFmtId="1" fontId="0" fillId="0" borderId="3" xfId="0" applyNumberFormat="1" applyBorder="1" applyAlignment="1">
      <alignment horizontal="left"/>
    </xf>
    <xf numFmtId="1" fontId="0" fillId="4" borderId="3" xfId="30" applyNumberFormat="1" applyFont="1" applyFill="1" applyBorder="1" applyAlignment="1">
      <alignment horizontal="left"/>
    </xf>
    <xf numFmtId="1" fontId="0" fillId="0" borderId="3" xfId="30" applyNumberFormat="1" applyFont="1" applyBorder="1" applyAlignment="1">
      <alignment horizontal="left"/>
    </xf>
    <xf numFmtId="0" fontId="0" fillId="0" borderId="3" xfId="0" applyBorder="1" applyAlignment="1">
      <alignment horizontal="left"/>
    </xf>
    <xf numFmtId="0" fontId="0" fillId="4" borderId="3" xfId="0" applyFill="1" applyBorder="1" applyAlignment="1">
      <alignment horizontal="left"/>
    </xf>
    <xf numFmtId="0" fontId="4" fillId="4" borderId="1" xfId="1" applyFill="1" applyBorder="1" applyAlignment="1" applyProtection="1"/>
    <xf numFmtId="0" fontId="4" fillId="0" borderId="1" xfId="1" applyFill="1" applyBorder="1" applyAlignment="1" applyProtection="1"/>
    <xf numFmtId="0" fontId="3" fillId="12" borderId="1" xfId="2" applyFont="1" applyFill="1"/>
    <xf numFmtId="1" fontId="3" fillId="12" borderId="3" xfId="2" applyNumberFormat="1" applyFont="1" applyFill="1" applyBorder="1" applyAlignment="1">
      <alignment horizontal="left" vertical="center"/>
    </xf>
    <xf numFmtId="1" fontId="3" fillId="12" borderId="3" xfId="2" applyNumberFormat="1" applyFont="1" applyFill="1" applyBorder="1" applyAlignment="1">
      <alignment horizontal="left"/>
    </xf>
    <xf numFmtId="0" fontId="3" fillId="12" borderId="1" xfId="8" applyFont="1" applyFill="1"/>
    <xf numFmtId="1" fontId="3" fillId="12" borderId="3" xfId="8" applyNumberFormat="1" applyFont="1" applyFill="1" applyBorder="1" applyAlignment="1">
      <alignment horizontal="left"/>
    </xf>
    <xf numFmtId="0" fontId="3" fillId="12" borderId="1" xfId="30" applyFont="1" applyFill="1"/>
    <xf numFmtId="1" fontId="3" fillId="12" borderId="3" xfId="30" applyNumberFormat="1" applyFont="1" applyFill="1" applyBorder="1" applyAlignment="1">
      <alignment horizontal="left"/>
    </xf>
    <xf numFmtId="0" fontId="3" fillId="13" borderId="1" xfId="0" applyFont="1" applyFill="1" applyBorder="1"/>
    <xf numFmtId="0" fontId="3" fillId="13" borderId="0" xfId="0" applyFont="1" applyFill="1"/>
    <xf numFmtId="0" fontId="3" fillId="14" borderId="0" xfId="0" applyFont="1" applyFill="1"/>
    <xf numFmtId="0" fontId="3" fillId="15" borderId="1" xfId="0" applyFont="1" applyFill="1" applyBorder="1"/>
    <xf numFmtId="0" fontId="3" fillId="12" borderId="1" xfId="20" applyFont="1" applyFill="1"/>
    <xf numFmtId="1" fontId="3" fillId="12" borderId="3" xfId="20" applyNumberFormat="1" applyFont="1" applyFill="1" applyBorder="1" applyAlignment="1">
      <alignment horizontal="left"/>
    </xf>
    <xf numFmtId="0" fontId="18" fillId="0" borderId="4" xfId="30" applyFont="1" applyBorder="1"/>
    <xf numFmtId="1" fontId="0" fillId="0" borderId="5" xfId="0" applyNumberFormat="1" applyBorder="1" applyAlignment="1">
      <alignment horizontal="left"/>
    </xf>
    <xf numFmtId="0" fontId="5" fillId="0" borderId="4" xfId="30" applyFont="1" applyBorder="1"/>
    <xf numFmtId="0" fontId="0" fillId="0" borderId="4" xfId="30" applyFont="1" applyBorder="1"/>
    <xf numFmtId="0" fontId="4" fillId="0" borderId="4" xfId="1" applyFill="1" applyBorder="1" applyAlignment="1" applyProtection="1"/>
    <xf numFmtId="0" fontId="15" fillId="0" borderId="4" xfId="30" applyBorder="1"/>
    <xf numFmtId="14" fontId="0" fillId="0" borderId="4" xfId="0" applyNumberFormat="1" applyBorder="1"/>
    <xf numFmtId="0" fontId="14" fillId="16" borderId="6" xfId="0" applyFont="1" applyFill="1" applyBorder="1"/>
    <xf numFmtId="0" fontId="0" fillId="0" borderId="4" xfId="0" applyBorder="1" applyAlignment="1">
      <alignment horizontal="right"/>
    </xf>
    <xf numFmtId="0" fontId="3" fillId="0" borderId="4" xfId="0" applyFont="1" applyBorder="1"/>
    <xf numFmtId="0" fontId="0" fillId="0" borderId="1" xfId="0" applyBorder="1" applyAlignment="1">
      <alignment horizontal="right"/>
    </xf>
    <xf numFmtId="0" fontId="0" fillId="4" borderId="1" xfId="0" applyFill="1" applyBorder="1" applyAlignment="1">
      <alignment horizontal="right"/>
    </xf>
    <xf numFmtId="0" fontId="12" fillId="9" borderId="1" xfId="0" applyFont="1" applyFill="1" applyBorder="1" applyAlignment="1">
      <alignment horizontal="right"/>
    </xf>
    <xf numFmtId="3" fontId="0" fillId="2" borderId="1" xfId="0" applyNumberFormat="1" applyFill="1" applyBorder="1" applyAlignment="1">
      <alignment horizontal="right"/>
    </xf>
    <xf numFmtId="3" fontId="7" fillId="0" borderId="0" xfId="0" applyNumberFormat="1" applyFont="1" applyAlignment="1">
      <alignment horizontal="right"/>
    </xf>
    <xf numFmtId="3" fontId="7" fillId="4" borderId="0" xfId="0" applyNumberFormat="1" applyFont="1" applyFill="1" applyAlignment="1">
      <alignment horizontal="right"/>
    </xf>
    <xf numFmtId="3" fontId="0" fillId="4" borderId="1" xfId="4" applyNumberFormat="1" applyFont="1" applyFill="1" applyAlignment="1">
      <alignment horizontal="right"/>
    </xf>
    <xf numFmtId="3" fontId="0" fillId="0" borderId="1" xfId="4" applyNumberFormat="1" applyFont="1" applyAlignment="1">
      <alignment horizontal="right"/>
    </xf>
    <xf numFmtId="3" fontId="0" fillId="0" borderId="4" xfId="4" applyNumberFormat="1" applyFont="1" applyBorder="1" applyAlignment="1">
      <alignment horizontal="right"/>
    </xf>
    <xf numFmtId="0" fontId="0" fillId="4" borderId="1" xfId="4" applyFont="1" applyFill="1" applyAlignment="1">
      <alignment horizontal="right"/>
    </xf>
    <xf numFmtId="3" fontId="5" fillId="0" borderId="1" xfId="19" applyNumberFormat="1" applyAlignment="1">
      <alignment horizontal="right"/>
    </xf>
    <xf numFmtId="0" fontId="5" fillId="4" borderId="1" xfId="19" applyFill="1" applyAlignment="1">
      <alignment horizontal="right"/>
    </xf>
    <xf numFmtId="3" fontId="5" fillId="4" borderId="1" xfId="19" applyNumberFormat="1" applyFill="1" applyAlignment="1">
      <alignment horizontal="right"/>
    </xf>
    <xf numFmtId="0" fontId="5" fillId="0" borderId="1" xfId="19" applyAlignment="1">
      <alignment horizontal="right"/>
    </xf>
    <xf numFmtId="0" fontId="0" fillId="0" borderId="1" xfId="21" applyFont="1" applyAlignment="1">
      <alignment horizontal="right"/>
    </xf>
    <xf numFmtId="3" fontId="0" fillId="0" borderId="1" xfId="21" applyNumberFormat="1" applyFont="1" applyAlignment="1">
      <alignment horizontal="right"/>
    </xf>
    <xf numFmtId="0" fontId="0" fillId="4" borderId="1" xfId="24" applyFont="1" applyFill="1" applyAlignment="1">
      <alignment horizontal="right"/>
    </xf>
    <xf numFmtId="0" fontId="0" fillId="0" borderId="1" xfId="24" applyFont="1" applyAlignment="1">
      <alignment horizontal="right"/>
    </xf>
    <xf numFmtId="3" fontId="0" fillId="0" borderId="4" xfId="2" applyNumberFormat="1" applyFont="1" applyBorder="1" applyAlignment="1">
      <alignment horizontal="right"/>
    </xf>
    <xf numFmtId="164" fontId="0" fillId="4" borderId="1" xfId="29" applyNumberFormat="1" applyFont="1" applyFill="1" applyBorder="1" applyAlignment="1">
      <alignment horizontal="right"/>
    </xf>
    <xf numFmtId="164" fontId="0" fillId="0" borderId="1" xfId="29" applyNumberFormat="1" applyFont="1" applyBorder="1" applyAlignment="1">
      <alignment horizontal="right"/>
    </xf>
    <xf numFmtId="0" fontId="3" fillId="2" borderId="1" xfId="0" applyFont="1" applyFill="1" applyBorder="1"/>
    <xf numFmtId="14" fontId="3" fillId="2" borderId="1" xfId="0" applyNumberFormat="1" applyFont="1" applyFill="1" applyBorder="1"/>
    <xf numFmtId="3" fontId="0" fillId="0" borderId="1" xfId="0" applyNumberFormat="1" applyBorder="1" applyAlignment="1">
      <alignment horizontal="right"/>
    </xf>
    <xf numFmtId="3" fontId="3" fillId="2" borderId="1" xfId="0" applyNumberFormat="1" applyFont="1" applyFill="1" applyBorder="1" applyAlignment="1">
      <alignment horizontal="right"/>
    </xf>
    <xf numFmtId="3" fontId="7" fillId="0" borderId="1" xfId="0" applyNumberFormat="1" applyFont="1" applyBorder="1" applyAlignment="1">
      <alignment horizontal="right"/>
    </xf>
    <xf numFmtId="3" fontId="7" fillId="4" borderId="1" xfId="0" applyNumberFormat="1" applyFont="1" applyFill="1" applyBorder="1" applyAlignment="1">
      <alignment horizontal="right"/>
    </xf>
    <xf numFmtId="3" fontId="0" fillId="4" borderId="1" xfId="0" applyNumberFormat="1" applyFill="1" applyBorder="1" applyAlignment="1">
      <alignment horizontal="right"/>
    </xf>
    <xf numFmtId="0" fontId="3" fillId="4" borderId="1" xfId="2" applyFont="1" applyFill="1" applyAlignment="1">
      <alignment horizontal="right"/>
    </xf>
    <xf numFmtId="0" fontId="0" fillId="4" borderId="1" xfId="2" applyFont="1" applyFill="1" applyAlignment="1">
      <alignment horizontal="right"/>
    </xf>
    <xf numFmtId="3" fontId="0" fillId="4" borderId="1" xfId="2" applyNumberFormat="1" applyFont="1" applyFill="1" applyAlignment="1">
      <alignment horizontal="right"/>
    </xf>
    <xf numFmtId="0" fontId="0" fillId="0" borderId="1" xfId="2" applyFont="1" applyAlignment="1">
      <alignment horizontal="right"/>
    </xf>
    <xf numFmtId="3" fontId="0" fillId="0" borderId="1" xfId="8" applyNumberFormat="1" applyFont="1" applyAlignment="1">
      <alignment horizontal="right"/>
    </xf>
    <xf numFmtId="0" fontId="0" fillId="0" borderId="1" xfId="8" applyFont="1" applyAlignment="1">
      <alignment horizontal="right"/>
    </xf>
    <xf numFmtId="3" fontId="0" fillId="4" borderId="1" xfId="8" applyNumberFormat="1" applyFont="1" applyFill="1" applyAlignment="1">
      <alignment horizontal="right"/>
    </xf>
    <xf numFmtId="0" fontId="0" fillId="4" borderId="1" xfId="8" applyFont="1" applyFill="1" applyAlignment="1">
      <alignment horizontal="right"/>
    </xf>
    <xf numFmtId="0" fontId="0" fillId="4" borderId="1" xfId="22" applyFont="1" applyFill="1" applyAlignment="1">
      <alignment horizontal="right"/>
    </xf>
    <xf numFmtId="0" fontId="0" fillId="0" borderId="1" xfId="23" applyFont="1" applyAlignment="1">
      <alignment horizontal="right"/>
    </xf>
    <xf numFmtId="0" fontId="0" fillId="4" borderId="1" xfId="28" applyFont="1" applyFill="1" applyAlignment="1">
      <alignment horizontal="right"/>
    </xf>
    <xf numFmtId="0" fontId="0" fillId="0" borderId="1" xfId="28" applyFont="1" applyAlignment="1">
      <alignment horizontal="right"/>
    </xf>
    <xf numFmtId="0" fontId="15" fillId="0" borderId="1" xfId="30" applyAlignment="1">
      <alignment horizontal="right"/>
    </xf>
    <xf numFmtId="0" fontId="0" fillId="0" borderId="1" xfId="30" applyFont="1" applyAlignment="1">
      <alignment horizontal="right"/>
    </xf>
    <xf numFmtId="1" fontId="0" fillId="0" borderId="1" xfId="0" applyNumberFormat="1" applyBorder="1" applyAlignment="1">
      <alignment horizontal="right"/>
    </xf>
    <xf numFmtId="1" fontId="0" fillId="4" borderId="1" xfId="0" applyNumberFormat="1" applyFill="1" applyBorder="1" applyAlignment="1">
      <alignment horizontal="right"/>
    </xf>
    <xf numFmtId="0" fontId="14" fillId="16" borderId="6" xfId="0" applyFont="1" applyFill="1" applyBorder="1" applyAlignment="1">
      <alignment horizontal="right"/>
    </xf>
    <xf numFmtId="14" fontId="5" fillId="0" borderId="1" xfId="0" applyNumberFormat="1" applyFont="1" applyBorder="1" applyAlignment="1">
      <alignment horizontal="right" wrapText="1"/>
    </xf>
    <xf numFmtId="0" fontId="5" fillId="0" borderId="4" xfId="0" applyFont="1" applyBorder="1" applyAlignment="1">
      <alignment wrapText="1"/>
    </xf>
    <xf numFmtId="0" fontId="5" fillId="0" borderId="4" xfId="0" applyFont="1" applyBorder="1" applyAlignment="1">
      <alignment horizontal="right" wrapText="1"/>
    </xf>
    <xf numFmtId="14" fontId="5" fillId="0" borderId="4" xfId="0" applyNumberFormat="1" applyFont="1" applyBorder="1" applyAlignment="1">
      <alignment horizontal="right" wrapText="1"/>
    </xf>
    <xf numFmtId="0" fontId="5" fillId="5" borderId="1" xfId="0" applyFont="1" applyFill="1" applyBorder="1"/>
    <xf numFmtId="0" fontId="5" fillId="5" borderId="1" xfId="0" applyFont="1" applyFill="1" applyBorder="1" applyAlignment="1">
      <alignment horizontal="right"/>
    </xf>
    <xf numFmtId="3" fontId="5" fillId="5" borderId="1" xfId="0" applyNumberFormat="1" applyFont="1" applyFill="1" applyBorder="1" applyAlignment="1">
      <alignment horizontal="right"/>
    </xf>
    <xf numFmtId="14" fontId="5" fillId="5" borderId="1" xfId="0" applyNumberFormat="1" applyFont="1" applyFill="1" applyBorder="1" applyAlignment="1">
      <alignment horizontal="right"/>
    </xf>
    <xf numFmtId="0" fontId="5" fillId="5" borderId="1" xfId="8" applyFont="1" applyFill="1"/>
    <xf numFmtId="0" fontId="15" fillId="5" borderId="1" xfId="8" applyFill="1"/>
    <xf numFmtId="0" fontId="5" fillId="5" borderId="0" xfId="0" applyFont="1" applyFill="1"/>
    <xf numFmtId="0" fontId="0" fillId="5" borderId="1" xfId="0" applyFill="1" applyBorder="1"/>
    <xf numFmtId="3" fontId="0" fillId="5" borderId="1" xfId="0" applyNumberFormat="1" applyFill="1" applyBorder="1"/>
    <xf numFmtId="14" fontId="0" fillId="5" borderId="1" xfId="0" applyNumberFormat="1" applyFill="1" applyBorder="1"/>
    <xf numFmtId="0" fontId="0" fillId="0" borderId="4" xfId="10" applyFont="1" applyBorder="1"/>
    <xf numFmtId="0" fontId="18" fillId="12" borderId="1" xfId="30" applyFont="1" applyFill="1"/>
    <xf numFmtId="1" fontId="0" fillId="12" borderId="3" xfId="0" applyNumberFormat="1" applyFill="1" applyBorder="1" applyAlignment="1">
      <alignment horizontal="left"/>
    </xf>
    <xf numFmtId="0" fontId="0" fillId="5" borderId="1" xfId="10" applyFont="1" applyFill="1"/>
    <xf numFmtId="0" fontId="5" fillId="5" borderId="1" xfId="0" applyFont="1" applyFill="1" applyBorder="1" applyAlignment="1">
      <alignment wrapText="1"/>
    </xf>
    <xf numFmtId="0" fontId="12" fillId="8" borderId="1" xfId="0" applyFont="1" applyFill="1" applyBorder="1" applyAlignment="1">
      <alignment horizontal="left"/>
    </xf>
    <xf numFmtId="0" fontId="0" fillId="0" borderId="0" xfId="0" applyAlignment="1">
      <alignment horizontal="left"/>
    </xf>
    <xf numFmtId="0" fontId="0" fillId="5" borderId="0" xfId="0" applyFill="1" applyAlignment="1">
      <alignment horizontal="left"/>
    </xf>
    <xf numFmtId="0" fontId="0" fillId="0" borderId="1" xfId="10" applyFont="1" applyAlignment="1">
      <alignment horizontal="left"/>
    </xf>
    <xf numFmtId="0" fontId="5" fillId="11" borderId="1" xfId="0" applyFont="1" applyFill="1" applyBorder="1" applyAlignment="1">
      <alignment horizontal="left" wrapText="1"/>
    </xf>
    <xf numFmtId="0" fontId="5" fillId="0" borderId="1" xfId="0" applyFont="1" applyBorder="1" applyAlignment="1">
      <alignment horizontal="left" wrapText="1"/>
    </xf>
    <xf numFmtId="0" fontId="5" fillId="0" borderId="4" xfId="0" applyFont="1" applyBorder="1" applyAlignment="1">
      <alignment horizontal="left" wrapText="1"/>
    </xf>
    <xf numFmtId="0" fontId="5" fillId="5" borderId="1" xfId="0" applyFont="1" applyFill="1" applyBorder="1" applyAlignment="1">
      <alignment horizontal="left"/>
    </xf>
    <xf numFmtId="0" fontId="3" fillId="0" borderId="1" xfId="2" applyFont="1" applyAlignment="1">
      <alignment horizontal="left"/>
    </xf>
    <xf numFmtId="0" fontId="0" fillId="5" borderId="1" xfId="0" applyFill="1" applyBorder="1" applyAlignment="1">
      <alignment horizontal="left"/>
    </xf>
    <xf numFmtId="0" fontId="15" fillId="0" borderId="1" xfId="8" applyAlignment="1">
      <alignment horizontal="left"/>
    </xf>
    <xf numFmtId="0" fontId="0" fillId="0" borderId="1" xfId="0" applyBorder="1" applyAlignment="1">
      <alignment horizontal="left"/>
    </xf>
    <xf numFmtId="0" fontId="15" fillId="5" borderId="1" xfId="8" applyFill="1" applyAlignment="1">
      <alignment horizontal="left"/>
    </xf>
    <xf numFmtId="0" fontId="5" fillId="5" borderId="4" xfId="8" applyFont="1" applyFill="1" applyBorder="1"/>
    <xf numFmtId="0" fontId="0" fillId="5" borderId="4" xfId="0" applyFill="1" applyBorder="1"/>
    <xf numFmtId="14" fontId="0" fillId="5" borderId="4" xfId="0" applyNumberFormat="1" applyFill="1" applyBorder="1"/>
    <xf numFmtId="0" fontId="5" fillId="5" borderId="4" xfId="0" applyFont="1" applyFill="1" applyBorder="1"/>
    <xf numFmtId="0" fontId="5" fillId="5" borderId="4" xfId="0" applyFont="1" applyFill="1" applyBorder="1" applyAlignment="1">
      <alignment wrapText="1"/>
    </xf>
    <xf numFmtId="0" fontId="15" fillId="5" borderId="4" xfId="8" applyFill="1" applyBorder="1"/>
    <xf numFmtId="0" fontId="15" fillId="5" borderId="4" xfId="8" applyFill="1" applyBorder="1" applyAlignment="1">
      <alignment horizontal="left"/>
    </xf>
    <xf numFmtId="0" fontId="0" fillId="5" borderId="4" xfId="10" applyFont="1" applyFill="1" applyBorder="1"/>
    <xf numFmtId="0" fontId="18" fillId="14" borderId="1" xfId="30" applyFont="1" applyFill="1"/>
    <xf numFmtId="1" fontId="0" fillId="12" borderId="3" xfId="30" applyNumberFormat="1" applyFont="1" applyFill="1" applyBorder="1" applyAlignment="1">
      <alignment horizontal="left"/>
    </xf>
    <xf numFmtId="0" fontId="4" fillId="4" borderId="0" xfId="1" applyFill="1" applyAlignment="1" applyProtection="1"/>
    <xf numFmtId="0" fontId="0" fillId="12" borderId="0" xfId="0" applyFill="1"/>
    <xf numFmtId="0" fontId="0" fillId="5" borderId="4" xfId="0" applyFill="1" applyBorder="1" applyAlignment="1">
      <alignment horizontal="left"/>
    </xf>
    <xf numFmtId="3" fontId="0" fillId="5" borderId="4" xfId="0" applyNumberFormat="1" applyFill="1" applyBorder="1"/>
    <xf numFmtId="3" fontId="0" fillId="0" borderId="1" xfId="0" applyNumberFormat="1" applyBorder="1"/>
    <xf numFmtId="0" fontId="5" fillId="5" borderId="1" xfId="30" applyFont="1" applyFill="1"/>
    <xf numFmtId="0" fontId="0" fillId="0" borderId="7" xfId="0" applyBorder="1"/>
    <xf numFmtId="0" fontId="4" fillId="0" borderId="0" xfId="1" applyFill="1" applyAlignment="1" applyProtection="1"/>
    <xf numFmtId="1" fontId="0" fillId="4" borderId="8" xfId="0" applyNumberFormat="1" applyFill="1" applyBorder="1" applyAlignment="1">
      <alignment horizontal="left"/>
    </xf>
    <xf numFmtId="0" fontId="5" fillId="4" borderId="7" xfId="0" applyFont="1" applyFill="1" applyBorder="1"/>
    <xf numFmtId="0" fontId="5" fillId="4" borderId="7" xfId="30" applyFont="1" applyFill="1" applyBorder="1"/>
    <xf numFmtId="0" fontId="0" fillId="4" borderId="7" xfId="0" applyFill="1" applyBorder="1"/>
    <xf numFmtId="0" fontId="4" fillId="4" borderId="7" xfId="14" applyFill="1" applyBorder="1" applyAlignment="1" applyProtection="1"/>
    <xf numFmtId="0" fontId="0" fillId="4" borderId="7" xfId="0" applyFill="1" applyBorder="1" applyAlignment="1">
      <alignment horizontal="right"/>
    </xf>
    <xf numFmtId="14" fontId="0" fillId="4" borderId="7" xfId="0" applyNumberFormat="1" applyFill="1" applyBorder="1"/>
    <xf numFmtId="0" fontId="5" fillId="4" borderId="4" xfId="0" applyFont="1" applyFill="1" applyBorder="1"/>
    <xf numFmtId="0" fontId="0" fillId="4" borderId="4" xfId="0" applyFill="1" applyBorder="1"/>
    <xf numFmtId="0" fontId="0" fillId="4" borderId="4" xfId="0" applyFill="1" applyBorder="1" applyAlignment="1">
      <alignment horizontal="right"/>
    </xf>
    <xf numFmtId="14" fontId="0" fillId="4" borderId="4" xfId="0" applyNumberFormat="1" applyFill="1" applyBorder="1"/>
    <xf numFmtId="0" fontId="14" fillId="16" borderId="9" xfId="0" applyFont="1" applyFill="1" applyBorder="1"/>
    <xf numFmtId="1" fontId="14" fillId="16" borderId="10" xfId="0" applyNumberFormat="1" applyFont="1" applyFill="1" applyBorder="1" applyAlignment="1">
      <alignment horizontal="left"/>
    </xf>
    <xf numFmtId="1" fontId="0" fillId="0" borderId="3" xfId="0" applyNumberFormat="1" applyBorder="1" applyAlignment="1">
      <alignment horizontal="left" vertical="center"/>
    </xf>
    <xf numFmtId="1" fontId="3" fillId="13" borderId="3" xfId="0" applyNumberFormat="1" applyFont="1" applyFill="1" applyBorder="1" applyAlignment="1">
      <alignment horizontal="left" vertical="center"/>
    </xf>
    <xf numFmtId="1" fontId="3" fillId="15" borderId="3" xfId="0" applyNumberFormat="1" applyFont="1" applyFill="1" applyBorder="1" applyAlignment="1">
      <alignment horizontal="left" vertical="center"/>
    </xf>
    <xf numFmtId="1" fontId="3" fillId="2" borderId="3" xfId="0" applyNumberFormat="1" applyFont="1" applyFill="1" applyBorder="1" applyAlignment="1">
      <alignment horizontal="left" vertical="center"/>
    </xf>
    <xf numFmtId="1" fontId="3" fillId="14" borderId="3" xfId="0" applyNumberFormat="1" applyFont="1" applyFill="1" applyBorder="1" applyAlignment="1">
      <alignment horizontal="left" vertical="center"/>
    </xf>
    <xf numFmtId="1" fontId="7" fillId="4" borderId="3" xfId="0" applyNumberFormat="1" applyFont="1" applyFill="1" applyBorder="1" applyAlignment="1">
      <alignment horizontal="left" vertical="center"/>
    </xf>
    <xf numFmtId="1" fontId="0" fillId="4" borderId="3" xfId="0" applyNumberFormat="1" applyFill="1" applyBorder="1" applyAlignment="1">
      <alignment horizontal="left" vertical="center"/>
    </xf>
    <xf numFmtId="1" fontId="7" fillId="0" borderId="3" xfId="0" applyNumberFormat="1" applyFont="1" applyBorder="1" applyAlignment="1">
      <alignment horizontal="left" vertical="center"/>
    </xf>
    <xf numFmtId="1" fontId="15" fillId="12" borderId="3" xfId="30" applyNumberFormat="1" applyFill="1" applyBorder="1" applyAlignment="1">
      <alignment horizontal="left"/>
    </xf>
    <xf numFmtId="1" fontId="15" fillId="14" borderId="3" xfId="30" applyNumberFormat="1" applyFill="1" applyBorder="1" applyAlignment="1">
      <alignment horizontal="left"/>
    </xf>
    <xf numFmtId="1" fontId="0" fillId="4" borderId="5" xfId="0" applyNumberFormat="1" applyFill="1" applyBorder="1" applyAlignment="1">
      <alignment horizontal="left"/>
    </xf>
    <xf numFmtId="0" fontId="5" fillId="4" borderId="4" xfId="30" applyFont="1" applyFill="1" applyBorder="1"/>
    <xf numFmtId="0" fontId="4" fillId="4" borderId="4" xfId="14" applyFill="1" applyBorder="1" applyAlignment="1" applyProtection="1"/>
  </cellXfs>
  <cellStyles count="40">
    <cellStyle name="Comma" xfId="29" builtinId="3"/>
    <cellStyle name="Comma 2" xfId="39" xr:uid="{08FF275F-F717-4853-8B51-C620A2E90879}"/>
    <cellStyle name="Hyperlink" xfId="1" builtinId="8"/>
    <cellStyle name="Hyperlink 2" xfId="3" xr:uid="{00000000-0005-0000-0000-000001000000}"/>
    <cellStyle name="Hyperlink 2 2" xfId="14" xr:uid="{00000000-0005-0000-0000-000002000000}"/>
    <cellStyle name="Hyperlink 3" xfId="6" xr:uid="{00000000-0005-0000-0000-000003000000}"/>
    <cellStyle name="Hyperlink 4" xfId="27" xr:uid="{00000000-0005-0000-0000-000004000000}"/>
    <cellStyle name="Normal" xfId="0" builtinId="0"/>
    <cellStyle name="Normal 10" xfId="12" xr:uid="{00000000-0005-0000-0000-000006000000}"/>
    <cellStyle name="Normal 11" xfId="20" xr:uid="{00000000-0005-0000-0000-000007000000}"/>
    <cellStyle name="Normal 11 2" xfId="34" xr:uid="{5A684B52-4444-4975-96EA-AB8630DB531D}"/>
    <cellStyle name="Normal 12" xfId="21" xr:uid="{00000000-0005-0000-0000-000008000000}"/>
    <cellStyle name="Normal 12 2" xfId="35" xr:uid="{A11CEE37-FC3C-4C08-B507-AF263BF7FDA5}"/>
    <cellStyle name="Normal 13" xfId="22" xr:uid="{00000000-0005-0000-0000-000009000000}"/>
    <cellStyle name="Normal 13 2" xfId="36" xr:uid="{BEADFF67-1B18-45DA-8E76-15D0BAB7D708}"/>
    <cellStyle name="Normal 14" xfId="23" xr:uid="{00000000-0005-0000-0000-00000A000000}"/>
    <cellStyle name="Normal 14 2" xfId="37" xr:uid="{A12497C1-BD1D-4155-BEAD-C2229D119A6E}"/>
    <cellStyle name="Normal 15" xfId="24" xr:uid="{00000000-0005-0000-0000-00000B000000}"/>
    <cellStyle name="Normal 15 2" xfId="38" xr:uid="{025CC334-AC1F-4355-A908-124450B1E7D0}"/>
    <cellStyle name="Normal 16" xfId="26" xr:uid="{00000000-0005-0000-0000-00000C000000}"/>
    <cellStyle name="Normal 16 2" xfId="31" xr:uid="{E17BAD44-166F-4FE9-AEBC-92F167568FBE}"/>
    <cellStyle name="Normal 17" xfId="25" xr:uid="{00000000-0005-0000-0000-00000D000000}"/>
    <cellStyle name="Normal 18" xfId="28" xr:uid="{00000000-0005-0000-0000-00000E000000}"/>
    <cellStyle name="Normal 19" xfId="30" xr:uid="{761A06C6-EDC2-42C3-90A2-CBDA3332DFBD}"/>
    <cellStyle name="Normal 2" xfId="2" xr:uid="{00000000-0005-0000-0000-00000F000000}"/>
    <cellStyle name="Normal 2 2" xfId="13" xr:uid="{00000000-0005-0000-0000-000010000000}"/>
    <cellStyle name="Normal 3" xfId="4" xr:uid="{00000000-0005-0000-0000-000011000000}"/>
    <cellStyle name="Normal 3 2" xfId="15" xr:uid="{00000000-0005-0000-0000-000012000000}"/>
    <cellStyle name="Normal 4" xfId="8" xr:uid="{00000000-0005-0000-0000-000013000000}"/>
    <cellStyle name="Normal 4 2" xfId="16" xr:uid="{00000000-0005-0000-0000-000014000000}"/>
    <cellStyle name="Normal 5" xfId="9" xr:uid="{00000000-0005-0000-0000-000015000000}"/>
    <cellStyle name="Normal 5 2" xfId="17" xr:uid="{00000000-0005-0000-0000-000016000000}"/>
    <cellStyle name="Normal 6" xfId="10" xr:uid="{00000000-0005-0000-0000-000017000000}"/>
    <cellStyle name="Normal 6 2" xfId="18" xr:uid="{00000000-0005-0000-0000-000018000000}"/>
    <cellStyle name="Normal 7" xfId="11" xr:uid="{00000000-0005-0000-0000-000019000000}"/>
    <cellStyle name="Normal 7 2" xfId="19" xr:uid="{00000000-0005-0000-0000-00001A000000}"/>
    <cellStyle name="Normal 8" xfId="5" xr:uid="{00000000-0005-0000-0000-00001B000000}"/>
    <cellStyle name="Normal 8 2" xfId="32" xr:uid="{89DCF20F-8360-4014-BDFD-D93E2D88BE6B}"/>
    <cellStyle name="Normal 9" xfId="7" xr:uid="{00000000-0005-0000-0000-00001C000000}"/>
    <cellStyle name="Normal 9 2" xfId="33" xr:uid="{A4E7C327-DDB7-4308-9535-2A396D339C13}"/>
  </cellStyles>
  <dxfs count="0"/>
  <tableStyles count="0" defaultTableStyle="TableStyleMedium9" defaultPivotStyle="PivotStyleLight16"/>
  <colors>
    <mruColors>
      <color rgb="FF008A3E"/>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6915150</xdr:colOff>
      <xdr:row>0</xdr:row>
      <xdr:rowOff>0</xdr:rowOff>
    </xdr:from>
    <xdr:to>
      <xdr:col>0</xdr:col>
      <xdr:colOff>11096625</xdr:colOff>
      <xdr:row>2</xdr:row>
      <xdr:rowOff>355873</xdr:rowOff>
    </xdr:to>
    <xdr:pic>
      <xdr:nvPicPr>
        <xdr:cNvPr id="3" name="Picture 2" descr="mdelogofinal-0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6915150" y="0"/>
          <a:ext cx="4181475" cy="2622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christ\Downloads\Credit%20Tracker%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edit%20Track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es"/>
      <sheetName val="Credits_Generated"/>
      <sheetName val="MD_Reserve"/>
    </sheetNames>
    <sheetDataSet>
      <sheetData sheetId="0"/>
      <sheetData sheetId="1">
        <row r="58">
          <cell r="D58" t="str">
            <v>Anne Arundel-Annapolis WWTP</v>
          </cell>
          <cell r="I58" t="str">
            <v>SEVMH</v>
          </cell>
          <cell r="J58">
            <v>2019</v>
          </cell>
          <cell r="K58" t="str">
            <v>Nitrogen</v>
          </cell>
        </row>
        <row r="59">
          <cell r="D59" t="str">
            <v>Anne Arundel-Annapolis WWTP</v>
          </cell>
          <cell r="I59" t="str">
            <v>SEVMH</v>
          </cell>
          <cell r="J59">
            <v>2019</v>
          </cell>
          <cell r="K59" t="str">
            <v>Phosphorus</v>
          </cell>
        </row>
        <row r="60">
          <cell r="D60" t="str">
            <v>Anne Arundel-Annapolis WWTP</v>
          </cell>
          <cell r="I60" t="str">
            <v>SEVMH</v>
          </cell>
          <cell r="J60">
            <v>2019</v>
          </cell>
          <cell r="K60" t="str">
            <v>Sediment</v>
          </cell>
        </row>
        <row r="61">
          <cell r="D61" t="str">
            <v>Anne Arundel-Broadneck WWTP</v>
          </cell>
          <cell r="I61" t="str">
            <v>CB3MH</v>
          </cell>
          <cell r="J61">
            <v>2019</v>
          </cell>
          <cell r="K61" t="str">
            <v>Nitrogen</v>
          </cell>
        </row>
        <row r="62">
          <cell r="D62" t="str">
            <v>Anne Arundel-Broadneck WWTP</v>
          </cell>
          <cell r="I62" t="str">
            <v>CB3MH</v>
          </cell>
          <cell r="J62">
            <v>2019</v>
          </cell>
          <cell r="K62" t="str">
            <v>Phosphorus</v>
          </cell>
        </row>
        <row r="63">
          <cell r="D63" t="str">
            <v>Anne Arundel-Broadneck WWTP</v>
          </cell>
          <cell r="I63" t="str">
            <v>CB3MH</v>
          </cell>
          <cell r="J63">
            <v>2019</v>
          </cell>
          <cell r="K63" t="str">
            <v>Sediment</v>
          </cell>
        </row>
        <row r="64">
          <cell r="D64" t="str">
            <v>Anne Arundel-Broadwater WWTP</v>
          </cell>
          <cell r="I64" t="str">
            <v>CB4MH</v>
          </cell>
          <cell r="J64">
            <v>2019</v>
          </cell>
          <cell r="K64" t="str">
            <v>Nitrogen</v>
          </cell>
        </row>
        <row r="65">
          <cell r="D65" t="str">
            <v>Anne Arundel-Broadwater WWTP</v>
          </cell>
          <cell r="I65" t="str">
            <v>CB4MH</v>
          </cell>
          <cell r="J65">
            <v>2019</v>
          </cell>
          <cell r="K65" t="str">
            <v>Phosphorus</v>
          </cell>
        </row>
        <row r="66">
          <cell r="D66" t="str">
            <v>Anne Arundel-Broadwater WWTP</v>
          </cell>
          <cell r="I66" t="str">
            <v>CB4MH</v>
          </cell>
          <cell r="J66">
            <v>2019</v>
          </cell>
          <cell r="K66" t="str">
            <v>Sediment</v>
          </cell>
        </row>
        <row r="67">
          <cell r="D67" t="str">
            <v>Anne Arundel-Cox Creek WWTP</v>
          </cell>
          <cell r="I67" t="str">
            <v>PATMH</v>
          </cell>
          <cell r="J67">
            <v>2019</v>
          </cell>
          <cell r="K67" t="str">
            <v>Nitrogen</v>
          </cell>
        </row>
        <row r="68">
          <cell r="D68" t="str">
            <v>Anne Arundel-Cox Creek WWTP</v>
          </cell>
          <cell r="I68" t="str">
            <v>PATMH</v>
          </cell>
          <cell r="J68">
            <v>2019</v>
          </cell>
          <cell r="K68" t="str">
            <v>Phosphorus</v>
          </cell>
        </row>
        <row r="69">
          <cell r="D69" t="str">
            <v>Anne Arundel-Cox Creek WWTP</v>
          </cell>
          <cell r="I69" t="str">
            <v>PATMH</v>
          </cell>
          <cell r="J69">
            <v>2019</v>
          </cell>
          <cell r="K69" t="str">
            <v>Sediment</v>
          </cell>
        </row>
        <row r="70">
          <cell r="D70" t="str">
            <v>Anne Arundel-Maryland City WWTP</v>
          </cell>
          <cell r="I70" t="str">
            <v>PAXTF</v>
          </cell>
          <cell r="J70">
            <v>2019</v>
          </cell>
          <cell r="K70" t="str">
            <v>Nitrogen</v>
          </cell>
          <cell r="M70">
            <v>43885</v>
          </cell>
        </row>
        <row r="71">
          <cell r="D71" t="str">
            <v>Anne Arundel-Maryland City WWTP</v>
          </cell>
          <cell r="I71" t="str">
            <v>PAXTF</v>
          </cell>
          <cell r="J71">
            <v>2019</v>
          </cell>
          <cell r="K71" t="str">
            <v>Phosphorus</v>
          </cell>
          <cell r="M71">
            <v>43885</v>
          </cell>
        </row>
        <row r="72">
          <cell r="D72" t="str">
            <v>Anne Arundel-Maryland City WWTP</v>
          </cell>
          <cell r="I72" t="str">
            <v>PAXTF</v>
          </cell>
          <cell r="J72">
            <v>2019</v>
          </cell>
          <cell r="K72" t="str">
            <v>Sediment</v>
          </cell>
          <cell r="M72">
            <v>43885</v>
          </cell>
        </row>
        <row r="73">
          <cell r="D73" t="str">
            <v>Anne Arundel-Patuxent WWTP</v>
          </cell>
          <cell r="I73" t="str">
            <v>PAXTF</v>
          </cell>
          <cell r="J73">
            <v>2019</v>
          </cell>
          <cell r="K73" t="str">
            <v>Nitrogen</v>
          </cell>
          <cell r="M73">
            <v>43885</v>
          </cell>
        </row>
        <row r="74">
          <cell r="D74" t="str">
            <v>Anne Arundel-Patuxent WWTP</v>
          </cell>
          <cell r="I74" t="str">
            <v>PAXTF</v>
          </cell>
          <cell r="J74">
            <v>2019</v>
          </cell>
          <cell r="K74" t="str">
            <v>Phosphorus</v>
          </cell>
          <cell r="M74">
            <v>43885</v>
          </cell>
        </row>
        <row r="75">
          <cell r="D75" t="str">
            <v>Anne Arundel-Patuxent WWTP</v>
          </cell>
          <cell r="I75" t="str">
            <v>PAXTF</v>
          </cell>
          <cell r="J75">
            <v>2019</v>
          </cell>
          <cell r="K75" t="str">
            <v>Sediment</v>
          </cell>
          <cell r="M75">
            <v>43885</v>
          </cell>
        </row>
        <row r="76">
          <cell r="D76" t="str">
            <v>Andrew Willey, Lease SO795</v>
          </cell>
          <cell r="I76" t="str">
            <v>WICMH</v>
          </cell>
          <cell r="J76">
            <v>2019</v>
          </cell>
          <cell r="K76" t="str">
            <v>Nitrogen</v>
          </cell>
          <cell r="M76">
            <v>43885</v>
          </cell>
        </row>
        <row r="77">
          <cell r="D77" t="str">
            <v>James Pokrandt, Lease SO791</v>
          </cell>
          <cell r="I77" t="str">
            <v>WICMH</v>
          </cell>
          <cell r="J77">
            <v>2019</v>
          </cell>
          <cell r="K77" t="str">
            <v>Nitrogen</v>
          </cell>
          <cell r="M77">
            <v>43889</v>
          </cell>
        </row>
        <row r="78">
          <cell r="D78" t="str">
            <v>PJH Oyster Leases, TA 610</v>
          </cell>
          <cell r="I78" t="str">
            <v>CHOOH</v>
          </cell>
          <cell r="J78">
            <v>2019</v>
          </cell>
          <cell r="K78" t="str">
            <v>Nitrogen</v>
          </cell>
          <cell r="M78">
            <v>43889</v>
          </cell>
        </row>
        <row r="79">
          <cell r="D79" t="str">
            <v>PJH Oyster Leases, DO708</v>
          </cell>
          <cell r="I79" t="str">
            <v>WICMH</v>
          </cell>
          <cell r="J79">
            <v>2019</v>
          </cell>
          <cell r="K79" t="str">
            <v>Nitrogen</v>
          </cell>
          <cell r="M79">
            <v>43889</v>
          </cell>
        </row>
        <row r="80">
          <cell r="D80" t="str">
            <v xml:space="preserve">PJH Oyster Leases, Multiple </v>
          </cell>
          <cell r="I80" t="str">
            <v>NANMH</v>
          </cell>
          <cell r="J80">
            <v>2019</v>
          </cell>
          <cell r="K80" t="str">
            <v>Nitrogen</v>
          </cell>
          <cell r="M80">
            <v>43889</v>
          </cell>
        </row>
        <row r="81">
          <cell r="D81" t="str">
            <v xml:space="preserve">PJH Oyster Leases, Multiple </v>
          </cell>
          <cell r="I81" t="str">
            <v>NANMH</v>
          </cell>
          <cell r="J81">
            <v>2019</v>
          </cell>
          <cell r="K81" t="str">
            <v>Phosphorus</v>
          </cell>
          <cell r="M81">
            <v>43889</v>
          </cell>
        </row>
        <row r="82">
          <cell r="D82" t="str">
            <v>Karen Leonard, TA581,TA595</v>
          </cell>
          <cell r="I82" t="str">
            <v>CHOMH2</v>
          </cell>
          <cell r="J82">
            <v>2019</v>
          </cell>
          <cell r="K82" t="str">
            <v>Nitrogen</v>
          </cell>
          <cell r="M82">
            <v>43889</v>
          </cell>
        </row>
        <row r="83">
          <cell r="D83" t="str">
            <v>Karen Leonard, TA581,TA596</v>
          </cell>
          <cell r="I83" t="str">
            <v>CHOMH2</v>
          </cell>
          <cell r="J83">
            <v>2019</v>
          </cell>
          <cell r="K83" t="str">
            <v>Phosphorus</v>
          </cell>
          <cell r="M83">
            <v>43889</v>
          </cell>
        </row>
        <row r="84">
          <cell r="D84" t="str">
            <v>Samuel Leonard, Multiple</v>
          </cell>
          <cell r="I84" t="str">
            <v>CHOMH2</v>
          </cell>
          <cell r="J84">
            <v>2019</v>
          </cell>
          <cell r="K84" t="str">
            <v>Nitrogen</v>
          </cell>
          <cell r="M84">
            <v>43889</v>
          </cell>
        </row>
        <row r="85">
          <cell r="D85" t="str">
            <v>Samuel Leonard, Multiple</v>
          </cell>
          <cell r="I85" t="str">
            <v>CHOMH2</v>
          </cell>
          <cell r="J85">
            <v>2019</v>
          </cell>
          <cell r="K85" t="str">
            <v>Phosphorus</v>
          </cell>
          <cell r="M85">
            <v>43889</v>
          </cell>
        </row>
        <row r="86">
          <cell r="D86" t="str">
            <v>Maryland Port Administration- AFW</v>
          </cell>
          <cell r="I86" t="str">
            <v>PATMH</v>
          </cell>
          <cell r="J86">
            <v>2019</v>
          </cell>
          <cell r="K86" t="str">
            <v>Nitrogen</v>
          </cell>
          <cell r="M86">
            <v>43910</v>
          </cell>
        </row>
        <row r="87">
          <cell r="D87" t="str">
            <v>Maryland Port Administration- AFW</v>
          </cell>
          <cell r="I87" t="str">
            <v>PATMH</v>
          </cell>
          <cell r="J87">
            <v>2019</v>
          </cell>
          <cell r="K87" t="str">
            <v>Phosphorus</v>
          </cell>
          <cell r="M87">
            <v>43910</v>
          </cell>
        </row>
        <row r="88">
          <cell r="D88" t="str">
            <v>Maryland Port Administration- AFW</v>
          </cell>
          <cell r="I88" t="str">
            <v>PATMH</v>
          </cell>
          <cell r="J88">
            <v>2019</v>
          </cell>
          <cell r="K88" t="str">
            <v>Sediment</v>
          </cell>
          <cell r="M88">
            <v>43910</v>
          </cell>
        </row>
        <row r="89">
          <cell r="D89" t="str">
            <v>Maryland Port Administration- SF</v>
          </cell>
          <cell r="I89" t="str">
            <v>PATMH</v>
          </cell>
          <cell r="J89">
            <v>2019</v>
          </cell>
          <cell r="K89" t="str">
            <v>Nitrogen</v>
          </cell>
          <cell r="M89">
            <v>43915</v>
          </cell>
        </row>
        <row r="90">
          <cell r="D90" t="str">
            <v>Maryland Port Administration- SF</v>
          </cell>
          <cell r="I90" t="str">
            <v>PATMH</v>
          </cell>
          <cell r="J90">
            <v>2019</v>
          </cell>
          <cell r="K90" t="str">
            <v>Phosphorus</v>
          </cell>
          <cell r="M90">
            <v>43915</v>
          </cell>
        </row>
        <row r="91">
          <cell r="D91" t="str">
            <v>Maryland Port Administration- SF</v>
          </cell>
          <cell r="I91" t="str">
            <v>PATMH</v>
          </cell>
          <cell r="J91">
            <v>2019</v>
          </cell>
          <cell r="K91" t="str">
            <v>Sediment</v>
          </cell>
          <cell r="M91">
            <v>43915</v>
          </cell>
        </row>
        <row r="92">
          <cell r="D92" t="str">
            <v>Maryland Port Administration- SDC</v>
          </cell>
          <cell r="I92" t="str">
            <v>PATMH</v>
          </cell>
          <cell r="J92">
            <v>2019</v>
          </cell>
          <cell r="K92" t="str">
            <v>Nitrogen</v>
          </cell>
          <cell r="M92">
            <v>43921</v>
          </cell>
        </row>
        <row r="93">
          <cell r="D93" t="str">
            <v>Maryland Port Administration- SDC</v>
          </cell>
          <cell r="I93" t="str">
            <v>PATMH</v>
          </cell>
          <cell r="J93">
            <v>2019</v>
          </cell>
          <cell r="K93" t="str">
            <v>Phosphorus</v>
          </cell>
          <cell r="M93">
            <v>43921</v>
          </cell>
        </row>
        <row r="94">
          <cell r="D94" t="str">
            <v>Maryland Port Administration- SDC</v>
          </cell>
          <cell r="I94" t="str">
            <v>PATMH</v>
          </cell>
          <cell r="J94">
            <v>2019</v>
          </cell>
          <cell r="K94" t="str">
            <v>Sediment</v>
          </cell>
          <cell r="M94">
            <v>43921</v>
          </cell>
        </row>
        <row r="95">
          <cell r="D95" t="str">
            <v>Maryland Transportation Authority</v>
          </cell>
          <cell r="I95" t="str">
            <v>NORTF</v>
          </cell>
          <cell r="J95">
            <v>2019</v>
          </cell>
          <cell r="K95" t="str">
            <v>Nitrogen</v>
          </cell>
          <cell r="M95">
            <v>43928</v>
          </cell>
        </row>
        <row r="96">
          <cell r="D96" t="str">
            <v>Maryland Transportation Authority</v>
          </cell>
          <cell r="I96" t="str">
            <v>NORTF</v>
          </cell>
          <cell r="J96">
            <v>2019</v>
          </cell>
          <cell r="K96" t="str">
            <v>Phosphorus</v>
          </cell>
          <cell r="M96">
            <v>43928</v>
          </cell>
        </row>
        <row r="97">
          <cell r="D97" t="str">
            <v>Maryland Transportation Authority</v>
          </cell>
          <cell r="I97" t="str">
            <v>NORTF</v>
          </cell>
          <cell r="J97">
            <v>2019</v>
          </cell>
          <cell r="K97" t="str">
            <v>Sediment</v>
          </cell>
          <cell r="M97">
            <v>43928</v>
          </cell>
        </row>
        <row r="98">
          <cell r="D98" t="str">
            <v>Blue Oyster Environmental</v>
          </cell>
          <cell r="I98" t="str">
            <v>EASMH</v>
          </cell>
          <cell r="J98">
            <v>2019</v>
          </cell>
          <cell r="K98" t="str">
            <v>Nitrogen</v>
          </cell>
          <cell r="M98">
            <v>43938</v>
          </cell>
        </row>
        <row r="99">
          <cell r="D99" t="str">
            <v>Blue Oyster Environmental</v>
          </cell>
          <cell r="I99" t="str">
            <v>EASMH</v>
          </cell>
          <cell r="J99">
            <v>2019</v>
          </cell>
          <cell r="K99" t="str">
            <v>Phosphorus</v>
          </cell>
          <cell r="M99">
            <v>43938</v>
          </cell>
        </row>
        <row r="100">
          <cell r="D100" t="str">
            <v>Elkton Wastewater Treatment Plant</v>
          </cell>
          <cell r="I100" t="str">
            <v>ELKOH</v>
          </cell>
          <cell r="J100">
            <v>2019</v>
          </cell>
          <cell r="K100" t="str">
            <v>Nitrogen</v>
          </cell>
          <cell r="M100">
            <v>43938</v>
          </cell>
        </row>
        <row r="101">
          <cell r="D101" t="str">
            <v>Elkton Wastewater Treatment Plant</v>
          </cell>
          <cell r="I101" t="str">
            <v>ELKOH</v>
          </cell>
          <cell r="J101">
            <v>2019</v>
          </cell>
          <cell r="K101" t="str">
            <v>Phosphorus</v>
          </cell>
          <cell r="M101">
            <v>43938</v>
          </cell>
        </row>
        <row r="102">
          <cell r="D102" t="str">
            <v>Elkton Wastewater Treatment Plant</v>
          </cell>
          <cell r="I102" t="str">
            <v>ELKOH</v>
          </cell>
          <cell r="J102">
            <v>2019</v>
          </cell>
          <cell r="K102" t="str">
            <v>Sediment</v>
          </cell>
          <cell r="M102">
            <v>43938</v>
          </cell>
        </row>
        <row r="103">
          <cell r="D103" t="str">
            <v>Blue Oyster Environmental</v>
          </cell>
          <cell r="I103" t="str">
            <v>CHOMH1</v>
          </cell>
          <cell r="J103">
            <v>2019</v>
          </cell>
          <cell r="K103" t="str">
            <v>Nitrogen</v>
          </cell>
          <cell r="M103">
            <v>43984</v>
          </cell>
        </row>
        <row r="104">
          <cell r="D104" t="str">
            <v>Blue Oyster Environmental</v>
          </cell>
          <cell r="I104" t="str">
            <v>CHOMH1</v>
          </cell>
          <cell r="J104">
            <v>2019</v>
          </cell>
          <cell r="K104" t="str">
            <v>Phosphorus</v>
          </cell>
          <cell r="M104">
            <v>43984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es"/>
      <sheetName val="Credits_Generated"/>
      <sheetName val="MD_Reserve"/>
    </sheetNames>
    <sheetDataSet>
      <sheetData sheetId="0"/>
      <sheetData sheetId="1">
        <row r="105">
          <cell r="D105" t="str">
            <v>Blue Oyster Environmental- ShopCove</v>
          </cell>
          <cell r="I105" t="str">
            <v>POTMH_MD</v>
          </cell>
          <cell r="J105">
            <v>2019</v>
          </cell>
          <cell r="K105" t="str">
            <v>Nitrogen</v>
          </cell>
          <cell r="M105">
            <v>44055</v>
          </cell>
        </row>
        <row r="106">
          <cell r="D106" t="str">
            <v>Blue Oyster Environmental- ShopCove</v>
          </cell>
          <cell r="I106" t="str">
            <v>POTMH_MD</v>
          </cell>
          <cell r="J106">
            <v>2019</v>
          </cell>
          <cell r="K106" t="str">
            <v>Phosphorus</v>
          </cell>
          <cell r="M106">
            <v>44055</v>
          </cell>
        </row>
        <row r="107">
          <cell r="D107" t="str">
            <v>WSSC -Damascus</v>
          </cell>
          <cell r="I107" t="str">
            <v>POTTF_MD</v>
          </cell>
          <cell r="J107">
            <v>2019</v>
          </cell>
          <cell r="K107" t="str">
            <v>Nitrogen</v>
          </cell>
          <cell r="M107">
            <v>44063</v>
          </cell>
        </row>
        <row r="108">
          <cell r="D108" t="str">
            <v>WSSC -Damascus</v>
          </cell>
          <cell r="I108" t="str">
            <v>POTTF_MD</v>
          </cell>
          <cell r="J108">
            <v>2019</v>
          </cell>
          <cell r="K108" t="str">
            <v>Phosphorus</v>
          </cell>
          <cell r="M108">
            <v>44063</v>
          </cell>
        </row>
        <row r="109">
          <cell r="D109" t="str">
            <v>WSSC -Damascus</v>
          </cell>
          <cell r="I109" t="str">
            <v>POTTF_MD</v>
          </cell>
          <cell r="J109">
            <v>2019</v>
          </cell>
          <cell r="K109" t="str">
            <v>Sediment</v>
          </cell>
          <cell r="M109">
            <v>44063</v>
          </cell>
        </row>
        <row r="110">
          <cell r="D110" t="str">
            <v>WSSC- Parkway</v>
          </cell>
          <cell r="J110">
            <v>2019</v>
          </cell>
          <cell r="K110" t="str">
            <v>Nitrogen</v>
          </cell>
          <cell r="M110">
            <v>44063</v>
          </cell>
        </row>
        <row r="111">
          <cell r="D111" t="str">
            <v>WSSC- Parkway</v>
          </cell>
          <cell r="J111">
            <v>2019</v>
          </cell>
          <cell r="K111" t="str">
            <v>Phosphorus</v>
          </cell>
          <cell r="M111">
            <v>44063</v>
          </cell>
        </row>
        <row r="112">
          <cell r="D112" t="str">
            <v>WSSC- Parkway</v>
          </cell>
          <cell r="J112">
            <v>2019</v>
          </cell>
          <cell r="K112" t="str">
            <v>Sediment</v>
          </cell>
          <cell r="M112">
            <v>44063</v>
          </cell>
        </row>
        <row r="113">
          <cell r="D113" t="str">
            <v>WSSC-Seneca</v>
          </cell>
          <cell r="I113" t="str">
            <v>POTTF_MD</v>
          </cell>
          <cell r="J113">
            <v>2019</v>
          </cell>
          <cell r="K113" t="str">
            <v>Nitrogen</v>
          </cell>
          <cell r="M113">
            <v>44063</v>
          </cell>
        </row>
        <row r="114">
          <cell r="D114" t="str">
            <v>WSSC-Seneca</v>
          </cell>
          <cell r="I114" t="str">
            <v>POTTF_MD</v>
          </cell>
          <cell r="J114">
            <v>2019</v>
          </cell>
          <cell r="K114" t="str">
            <v>Phosphorus</v>
          </cell>
          <cell r="M114">
            <v>44063</v>
          </cell>
        </row>
        <row r="115">
          <cell r="D115" t="str">
            <v>WSSC-Seneca</v>
          </cell>
          <cell r="I115" t="str">
            <v>POTTF_MD</v>
          </cell>
          <cell r="J115">
            <v>2019</v>
          </cell>
          <cell r="K115" t="str">
            <v>Sediment</v>
          </cell>
          <cell r="M115">
            <v>44063</v>
          </cell>
        </row>
        <row r="116">
          <cell r="D116" t="str">
            <v>WSSC- Western Branch</v>
          </cell>
          <cell r="J116">
            <v>2019</v>
          </cell>
          <cell r="K116" t="str">
            <v>Nitrogen</v>
          </cell>
          <cell r="M116">
            <v>44063</v>
          </cell>
        </row>
        <row r="117">
          <cell r="D117" t="str">
            <v>WSSC- Western Branch</v>
          </cell>
          <cell r="J117">
            <v>2019</v>
          </cell>
          <cell r="K117" t="str">
            <v>Phosphorus</v>
          </cell>
          <cell r="M117">
            <v>44063</v>
          </cell>
        </row>
        <row r="118">
          <cell r="D118" t="str">
            <v>WSSC- Western Branch</v>
          </cell>
          <cell r="J118">
            <v>2019</v>
          </cell>
          <cell r="K118" t="str">
            <v>Sediment</v>
          </cell>
          <cell r="M118">
            <v>44063</v>
          </cell>
        </row>
        <row r="119">
          <cell r="D119" t="str">
            <v>WSSC- Piscataway</v>
          </cell>
          <cell r="I119" t="str">
            <v>POTTF_MD</v>
          </cell>
          <cell r="J119">
            <v>2019</v>
          </cell>
          <cell r="M119">
            <v>44063</v>
          </cell>
        </row>
        <row r="120">
          <cell r="D120" t="str">
            <v>WSSC- Piscataway</v>
          </cell>
          <cell r="I120" t="str">
            <v>POTTF_MD</v>
          </cell>
          <cell r="J120">
            <v>2019</v>
          </cell>
          <cell r="M120">
            <v>44063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de.wqtrading@maryland.gov"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kyounger@harfordcountymd.gov" TargetMode="External"/><Relationship Id="rId21" Type="http://schemas.openxmlformats.org/officeDocument/2006/relationships/hyperlink" Target="mailto:pwsaun99@aacounty.org" TargetMode="External"/><Relationship Id="rId42" Type="http://schemas.openxmlformats.org/officeDocument/2006/relationships/hyperlink" Target="mailto:cindywisner14@hotmail.com" TargetMode="External"/><Relationship Id="rId63" Type="http://schemas.openxmlformats.org/officeDocument/2006/relationships/hyperlink" Target="mailto:jason.Taylor@Inframark.com" TargetMode="External"/><Relationship Id="rId84" Type="http://schemas.openxmlformats.org/officeDocument/2006/relationships/hyperlink" Target="mailto:pat@truechesapeake.com" TargetMode="External"/><Relationship Id="rId138" Type="http://schemas.openxmlformats.org/officeDocument/2006/relationships/hyperlink" Target="mailto:pwkram22@aacounty.org" TargetMode="External"/><Relationship Id="rId107" Type="http://schemas.openxmlformats.org/officeDocument/2006/relationships/hyperlink" Target="mailto:ggeesaman@blueoysterenv.com" TargetMode="External"/><Relationship Id="rId11" Type="http://schemas.openxmlformats.org/officeDocument/2006/relationships/hyperlink" Target="mailto:pwsaun99@aacounty.org" TargetMode="External"/><Relationship Id="rId32" Type="http://schemas.openxmlformats.org/officeDocument/2006/relationships/hyperlink" Target="mailto:Dabbott@eucmail.com" TargetMode="External"/><Relationship Id="rId53" Type="http://schemas.openxmlformats.org/officeDocument/2006/relationships/hyperlink" Target="mailto:wrichardson@marylandports.com" TargetMode="External"/><Relationship Id="rId74" Type="http://schemas.openxmlformats.org/officeDocument/2006/relationships/hyperlink" Target="mailto:james.langley@wsscwater.com" TargetMode="External"/><Relationship Id="rId128" Type="http://schemas.openxmlformats.org/officeDocument/2006/relationships/hyperlink" Target="mailto:ggeesaman@blueoysterenv.com" TargetMode="External"/><Relationship Id="rId5" Type="http://schemas.openxmlformats.org/officeDocument/2006/relationships/hyperlink" Target="mailto:wrichardson@marylandports.com" TargetMode="External"/><Relationship Id="rId90" Type="http://schemas.openxmlformats.org/officeDocument/2006/relationships/hyperlink" Target="mailto:ckyounger@harfordcountymd.gov" TargetMode="External"/><Relationship Id="rId95" Type="http://schemas.openxmlformats.org/officeDocument/2006/relationships/hyperlink" Target="mailto:james.langley@wsscwater.com" TargetMode="External"/><Relationship Id="rId22" Type="http://schemas.openxmlformats.org/officeDocument/2006/relationships/hyperlink" Target="mailto:pmattejat@mdta.state.md.us" TargetMode="External"/><Relationship Id="rId27" Type="http://schemas.openxmlformats.org/officeDocument/2006/relationships/hyperlink" Target="mailto:rwitt31@aol.com" TargetMode="External"/><Relationship Id="rId43" Type="http://schemas.openxmlformats.org/officeDocument/2006/relationships/hyperlink" Target="mailto:ted@madhouseoysters.com" TargetMode="External"/><Relationship Id="rId48" Type="http://schemas.openxmlformats.org/officeDocument/2006/relationships/hyperlink" Target="mailto:easton.iceman@gmail.com" TargetMode="External"/><Relationship Id="rId64" Type="http://schemas.openxmlformats.org/officeDocument/2006/relationships/hyperlink" Target="mailto:ggeesaman@blueoysterenv.com" TargetMode="External"/><Relationship Id="rId69" Type="http://schemas.openxmlformats.org/officeDocument/2006/relationships/hyperlink" Target="mailto:james.langley@wsscwater.com" TargetMode="External"/><Relationship Id="rId113" Type="http://schemas.openxmlformats.org/officeDocument/2006/relationships/hyperlink" Target="mailto:james.langley@wsscwater.com" TargetMode="External"/><Relationship Id="rId118" Type="http://schemas.openxmlformats.org/officeDocument/2006/relationships/hyperlink" Target="mailto:ckyounger@harfordcountymd.gov" TargetMode="External"/><Relationship Id="rId134" Type="http://schemas.openxmlformats.org/officeDocument/2006/relationships/hyperlink" Target="mailto:Dabbott@eucmail.com" TargetMode="External"/><Relationship Id="rId139" Type="http://schemas.openxmlformats.org/officeDocument/2006/relationships/hyperlink" Target="mailto:ggeesaman@blueoysterenv.com" TargetMode="External"/><Relationship Id="rId80" Type="http://schemas.openxmlformats.org/officeDocument/2006/relationships/hyperlink" Target="mailto:james.langley@wsscwater.com" TargetMode="External"/><Relationship Id="rId85" Type="http://schemas.openxmlformats.org/officeDocument/2006/relationships/hyperlink" Target="mailto:pat@truechesapeake.com" TargetMode="External"/><Relationship Id="rId12" Type="http://schemas.openxmlformats.org/officeDocument/2006/relationships/hyperlink" Target="mailto:pwsaun99@aacounty.org" TargetMode="External"/><Relationship Id="rId17" Type="http://schemas.openxmlformats.org/officeDocument/2006/relationships/hyperlink" Target="mailto:pwsaun99@aacounty.org" TargetMode="External"/><Relationship Id="rId33" Type="http://schemas.openxmlformats.org/officeDocument/2006/relationships/hyperlink" Target="mailto:Dabbott@eucmail.com" TargetMode="External"/><Relationship Id="rId38" Type="http://schemas.openxmlformats.org/officeDocument/2006/relationships/hyperlink" Target="mailto:mschweitzer@frederickcountymd.gov" TargetMode="External"/><Relationship Id="rId59" Type="http://schemas.openxmlformats.org/officeDocument/2006/relationships/hyperlink" Target="mailto:ggeesaman@blueoysterenv.com" TargetMode="External"/><Relationship Id="rId103" Type="http://schemas.openxmlformats.org/officeDocument/2006/relationships/hyperlink" Target="mailto:wrichardson@marylandports.com" TargetMode="External"/><Relationship Id="rId108" Type="http://schemas.openxmlformats.org/officeDocument/2006/relationships/hyperlink" Target="mailto:ggeesaman@blueoysterenv.com" TargetMode="External"/><Relationship Id="rId124" Type="http://schemas.openxmlformats.org/officeDocument/2006/relationships/hyperlink" Target="mailto:skiernan@marylandports.com" TargetMode="External"/><Relationship Id="rId129" Type="http://schemas.openxmlformats.org/officeDocument/2006/relationships/hyperlink" Target="mailto:ggeesaman@blueoysterenv.com" TargetMode="External"/><Relationship Id="rId54" Type="http://schemas.openxmlformats.org/officeDocument/2006/relationships/hyperlink" Target="mailto:wrichardson@marylandports.com" TargetMode="External"/><Relationship Id="rId70" Type="http://schemas.openxmlformats.org/officeDocument/2006/relationships/hyperlink" Target="mailto:james.langley@wsscwater.com" TargetMode="External"/><Relationship Id="rId75" Type="http://schemas.openxmlformats.org/officeDocument/2006/relationships/hyperlink" Target="mailto:james.langley@wsscwater.com" TargetMode="External"/><Relationship Id="rId91" Type="http://schemas.openxmlformats.org/officeDocument/2006/relationships/hyperlink" Target="mailto:ckyounger@harfordcountymd.gov" TargetMode="External"/><Relationship Id="rId96" Type="http://schemas.openxmlformats.org/officeDocument/2006/relationships/hyperlink" Target="mailto:james.langley@wsscwater.com" TargetMode="External"/><Relationship Id="rId140" Type="http://schemas.openxmlformats.org/officeDocument/2006/relationships/hyperlink" Target="mailto:ggeesaman@blueoysterenv.com" TargetMode="External"/><Relationship Id="rId145" Type="http://schemas.openxmlformats.org/officeDocument/2006/relationships/hyperlink" Target="mailto:ckyounger@harfordcountymd.gov" TargetMode="External"/><Relationship Id="rId1" Type="http://schemas.openxmlformats.org/officeDocument/2006/relationships/hyperlink" Target="mailto:Dabbott@eucmail.com" TargetMode="External"/><Relationship Id="rId6" Type="http://schemas.openxmlformats.org/officeDocument/2006/relationships/hyperlink" Target="mailto:Jason.Taylor@Inframark.com" TargetMode="External"/><Relationship Id="rId23" Type="http://schemas.openxmlformats.org/officeDocument/2006/relationships/hyperlink" Target="mailto:pmattejat@mdta.state.md.us" TargetMode="External"/><Relationship Id="rId28" Type="http://schemas.openxmlformats.org/officeDocument/2006/relationships/hyperlink" Target="mailto:ckyounger@harfordcountymd.gov" TargetMode="External"/><Relationship Id="rId49" Type="http://schemas.openxmlformats.org/officeDocument/2006/relationships/hyperlink" Target="mailto:easton.iceman@gmail.com" TargetMode="External"/><Relationship Id="rId114" Type="http://schemas.openxmlformats.org/officeDocument/2006/relationships/hyperlink" Target="mailto:james.langley@wsscwater.com" TargetMode="External"/><Relationship Id="rId119" Type="http://schemas.openxmlformats.org/officeDocument/2006/relationships/hyperlink" Target="mailto:ckyounger@harfordcountymd.gov" TargetMode="External"/><Relationship Id="rId44" Type="http://schemas.openxmlformats.org/officeDocument/2006/relationships/hyperlink" Target="mailto:ted@madhouseoysters.com" TargetMode="External"/><Relationship Id="rId60" Type="http://schemas.openxmlformats.org/officeDocument/2006/relationships/hyperlink" Target="mailto:ggeesaman@blueoysterenv.com" TargetMode="External"/><Relationship Id="rId65" Type="http://schemas.openxmlformats.org/officeDocument/2006/relationships/hyperlink" Target="mailto:ggeesaman@blueoysterenv.com" TargetMode="External"/><Relationship Id="rId81" Type="http://schemas.openxmlformats.org/officeDocument/2006/relationships/hyperlink" Target="mailto:james.langley@wsscwater.com" TargetMode="External"/><Relationship Id="rId86" Type="http://schemas.openxmlformats.org/officeDocument/2006/relationships/hyperlink" Target="mailto:kgl0106@mac.com" TargetMode="External"/><Relationship Id="rId130" Type="http://schemas.openxmlformats.org/officeDocument/2006/relationships/hyperlink" Target="mailto:ggeesaman@blueoysterenv.com" TargetMode="External"/><Relationship Id="rId135" Type="http://schemas.openxmlformats.org/officeDocument/2006/relationships/hyperlink" Target="mailto:Dabbott@eucmail.com" TargetMode="External"/><Relationship Id="rId13" Type="http://schemas.openxmlformats.org/officeDocument/2006/relationships/hyperlink" Target="mailto:pwsaun99@aacounty.org" TargetMode="External"/><Relationship Id="rId18" Type="http://schemas.openxmlformats.org/officeDocument/2006/relationships/hyperlink" Target="mailto:pwsaun99@aacounty.org" TargetMode="External"/><Relationship Id="rId39" Type="http://schemas.openxmlformats.org/officeDocument/2006/relationships/hyperlink" Target="mailto:johntbarnette@comcast.net" TargetMode="External"/><Relationship Id="rId109" Type="http://schemas.openxmlformats.org/officeDocument/2006/relationships/hyperlink" Target="mailto:ggeesaman@blueoysterenv.com" TargetMode="External"/><Relationship Id="rId34" Type="http://schemas.openxmlformats.org/officeDocument/2006/relationships/hyperlink" Target="mailto:Dabbott@eucmail.com" TargetMode="External"/><Relationship Id="rId50" Type="http://schemas.openxmlformats.org/officeDocument/2006/relationships/hyperlink" Target="mailto:kgl0106@mac.com" TargetMode="External"/><Relationship Id="rId55" Type="http://schemas.openxmlformats.org/officeDocument/2006/relationships/hyperlink" Target="mailto:wrichardson@marylandports.com" TargetMode="External"/><Relationship Id="rId76" Type="http://schemas.openxmlformats.org/officeDocument/2006/relationships/hyperlink" Target="mailto:james.langley@wsscwater.com" TargetMode="External"/><Relationship Id="rId97" Type="http://schemas.openxmlformats.org/officeDocument/2006/relationships/hyperlink" Target="mailto:ggeesaman@blueoysterenv.com" TargetMode="External"/><Relationship Id="rId104" Type="http://schemas.openxmlformats.org/officeDocument/2006/relationships/hyperlink" Target="mailto:Jason.Taylor@Inframark.com" TargetMode="External"/><Relationship Id="rId120" Type="http://schemas.openxmlformats.org/officeDocument/2006/relationships/hyperlink" Target="mailto:ckyounger@harfordcountymd.gov" TargetMode="External"/><Relationship Id="rId125" Type="http://schemas.openxmlformats.org/officeDocument/2006/relationships/hyperlink" Target="mailto:tkolovich@frederickcountymd.gov" TargetMode="External"/><Relationship Id="rId141" Type="http://schemas.openxmlformats.org/officeDocument/2006/relationships/hyperlink" Target="mailto:ckyounger@harfordcountymd.gov" TargetMode="External"/><Relationship Id="rId146" Type="http://schemas.openxmlformats.org/officeDocument/2006/relationships/hyperlink" Target="mailto:ckyounger@harfordcountymd.gov" TargetMode="External"/><Relationship Id="rId7" Type="http://schemas.openxmlformats.org/officeDocument/2006/relationships/hyperlink" Target="mailto:wrichardson@marylandports.com" TargetMode="External"/><Relationship Id="rId71" Type="http://schemas.openxmlformats.org/officeDocument/2006/relationships/hyperlink" Target="mailto:james.langley@wsscwater.com" TargetMode="External"/><Relationship Id="rId92" Type="http://schemas.openxmlformats.org/officeDocument/2006/relationships/hyperlink" Target="mailto:ckyounger@harfordcountymd.gov" TargetMode="External"/><Relationship Id="rId2" Type="http://schemas.openxmlformats.org/officeDocument/2006/relationships/hyperlink" Target="mailto:Dabbott@eucmail.com" TargetMode="External"/><Relationship Id="rId29" Type="http://schemas.openxmlformats.org/officeDocument/2006/relationships/hyperlink" Target="mailto:ckyounger@harfordcountymd.gov" TargetMode="External"/><Relationship Id="rId24" Type="http://schemas.openxmlformats.org/officeDocument/2006/relationships/hyperlink" Target="mailto:pmattejat@mdta.state.md.us" TargetMode="External"/><Relationship Id="rId40" Type="http://schemas.openxmlformats.org/officeDocument/2006/relationships/hyperlink" Target="mailto:johntbarnette@comcast.net" TargetMode="External"/><Relationship Id="rId45" Type="http://schemas.openxmlformats.org/officeDocument/2006/relationships/hyperlink" Target="mailto:pwsaun99@aacounty.org" TargetMode="External"/><Relationship Id="rId66" Type="http://schemas.openxmlformats.org/officeDocument/2006/relationships/hyperlink" Target="mailto:ggeesaman@blueoysterenv.com" TargetMode="External"/><Relationship Id="rId87" Type="http://schemas.openxmlformats.org/officeDocument/2006/relationships/hyperlink" Target="mailto:kgl0106@mac.com" TargetMode="External"/><Relationship Id="rId110" Type="http://schemas.openxmlformats.org/officeDocument/2006/relationships/hyperlink" Target="mailto:Dabbott@eucmail.com" TargetMode="External"/><Relationship Id="rId115" Type="http://schemas.openxmlformats.org/officeDocument/2006/relationships/hyperlink" Target="mailto:james.langley@wsscwater.com" TargetMode="External"/><Relationship Id="rId131" Type="http://schemas.openxmlformats.org/officeDocument/2006/relationships/hyperlink" Target="mailto:ggeesaman@blueoysterenv.com" TargetMode="External"/><Relationship Id="rId136" Type="http://schemas.openxmlformats.org/officeDocument/2006/relationships/hyperlink" Target="mailto:Dabbott@eucmail.com" TargetMode="External"/><Relationship Id="rId61" Type="http://schemas.openxmlformats.org/officeDocument/2006/relationships/hyperlink" Target="mailto:Jason.Taylor@Inframark.com" TargetMode="External"/><Relationship Id="rId82" Type="http://schemas.openxmlformats.org/officeDocument/2006/relationships/hyperlink" Target="mailto:johnvanalstineseafood@gmail.com" TargetMode="External"/><Relationship Id="rId19" Type="http://schemas.openxmlformats.org/officeDocument/2006/relationships/hyperlink" Target="mailto:pwsaun99@aacounty.org" TargetMode="External"/><Relationship Id="rId14" Type="http://schemas.openxmlformats.org/officeDocument/2006/relationships/hyperlink" Target="mailto:pwsaun99@aacounty.org" TargetMode="External"/><Relationship Id="rId30" Type="http://schemas.openxmlformats.org/officeDocument/2006/relationships/hyperlink" Target="mailto:ckyounger@harfordcountymd.gov" TargetMode="External"/><Relationship Id="rId35" Type="http://schemas.openxmlformats.org/officeDocument/2006/relationships/hyperlink" Target="mailto:ormetraveler@aol.com" TargetMode="External"/><Relationship Id="rId56" Type="http://schemas.openxmlformats.org/officeDocument/2006/relationships/hyperlink" Target="mailto:pmattejat@mdta.state.md.us" TargetMode="External"/><Relationship Id="rId77" Type="http://schemas.openxmlformats.org/officeDocument/2006/relationships/hyperlink" Target="mailto:james.langley@wsscwater.com" TargetMode="External"/><Relationship Id="rId100" Type="http://schemas.openxmlformats.org/officeDocument/2006/relationships/hyperlink" Target="mailto:ggeesaman@blueoysterenv.com" TargetMode="External"/><Relationship Id="rId105" Type="http://schemas.openxmlformats.org/officeDocument/2006/relationships/hyperlink" Target="mailto:Jason.Taylor@Inframark.com" TargetMode="External"/><Relationship Id="rId126" Type="http://schemas.openxmlformats.org/officeDocument/2006/relationships/hyperlink" Target="mailto:tkolovich@frederickcountymd.gov" TargetMode="External"/><Relationship Id="rId147" Type="http://schemas.openxmlformats.org/officeDocument/2006/relationships/printerSettings" Target="../printerSettings/printerSettings2.bin"/><Relationship Id="rId8" Type="http://schemas.openxmlformats.org/officeDocument/2006/relationships/hyperlink" Target="mailto:wrichardson@marylandports.com" TargetMode="External"/><Relationship Id="rId51" Type="http://schemas.openxmlformats.org/officeDocument/2006/relationships/hyperlink" Target="mailto:kgl0106@mac.com" TargetMode="External"/><Relationship Id="rId72" Type="http://schemas.openxmlformats.org/officeDocument/2006/relationships/hyperlink" Target="mailto:james.langley@wsscwater.com" TargetMode="External"/><Relationship Id="rId93" Type="http://schemas.openxmlformats.org/officeDocument/2006/relationships/hyperlink" Target="mailto:ckyounger@harfordcountymd.gov" TargetMode="External"/><Relationship Id="rId98" Type="http://schemas.openxmlformats.org/officeDocument/2006/relationships/hyperlink" Target="mailto:tkolovich@frederickcountymd.gov" TargetMode="External"/><Relationship Id="rId121" Type="http://schemas.openxmlformats.org/officeDocument/2006/relationships/hyperlink" Target="mailto:ckyounger@harfordcountymd.gov" TargetMode="External"/><Relationship Id="rId142" Type="http://schemas.openxmlformats.org/officeDocument/2006/relationships/hyperlink" Target="mailto:ckyounger@harfordcountymd.gov" TargetMode="External"/><Relationship Id="rId3" Type="http://schemas.openxmlformats.org/officeDocument/2006/relationships/hyperlink" Target="mailto:Dabbott@eucmail.com" TargetMode="External"/><Relationship Id="rId25" Type="http://schemas.openxmlformats.org/officeDocument/2006/relationships/hyperlink" Target="mailto:pmattejat@mdta.state.md.us" TargetMode="External"/><Relationship Id="rId46" Type="http://schemas.openxmlformats.org/officeDocument/2006/relationships/hyperlink" Target="mailto:pwsaun99@aacounty.org" TargetMode="External"/><Relationship Id="rId67" Type="http://schemas.openxmlformats.org/officeDocument/2006/relationships/hyperlink" Target="mailto:ggeesaman@blueoysterenv.com" TargetMode="External"/><Relationship Id="rId116" Type="http://schemas.openxmlformats.org/officeDocument/2006/relationships/hyperlink" Target="mailto:pwsaun99@aacounty.org" TargetMode="External"/><Relationship Id="rId137" Type="http://schemas.openxmlformats.org/officeDocument/2006/relationships/hyperlink" Target="mailto:pwkram22@aacounty.org" TargetMode="External"/><Relationship Id="rId20" Type="http://schemas.openxmlformats.org/officeDocument/2006/relationships/hyperlink" Target="mailto:pwsaun99@aacounty.org" TargetMode="External"/><Relationship Id="rId41" Type="http://schemas.openxmlformats.org/officeDocument/2006/relationships/hyperlink" Target="mailto:cindywisner14@hotmail.com" TargetMode="External"/><Relationship Id="rId62" Type="http://schemas.openxmlformats.org/officeDocument/2006/relationships/hyperlink" Target="mailto:jason.Taylor@Inframark.com" TargetMode="External"/><Relationship Id="rId83" Type="http://schemas.openxmlformats.org/officeDocument/2006/relationships/hyperlink" Target="mailto:johnvanalstineseafood@gmail.com" TargetMode="External"/><Relationship Id="rId88" Type="http://schemas.openxmlformats.org/officeDocument/2006/relationships/hyperlink" Target="mailto:ckyounger@harfordcountymd.gov" TargetMode="External"/><Relationship Id="rId111" Type="http://schemas.openxmlformats.org/officeDocument/2006/relationships/hyperlink" Target="mailto:Dabbott@eucmail.com" TargetMode="External"/><Relationship Id="rId132" Type="http://schemas.openxmlformats.org/officeDocument/2006/relationships/hyperlink" Target="mailto:ggeesaman@blueoysterenv.com" TargetMode="External"/><Relationship Id="rId15" Type="http://schemas.openxmlformats.org/officeDocument/2006/relationships/hyperlink" Target="mailto:pwsaun99@aacounty.org" TargetMode="External"/><Relationship Id="rId36" Type="http://schemas.openxmlformats.org/officeDocument/2006/relationships/hyperlink" Target="mailto:ormetraveler@aol.com" TargetMode="External"/><Relationship Id="rId57" Type="http://schemas.openxmlformats.org/officeDocument/2006/relationships/hyperlink" Target="mailto:pmattejat@mdta.state.md.us" TargetMode="External"/><Relationship Id="rId106" Type="http://schemas.openxmlformats.org/officeDocument/2006/relationships/hyperlink" Target="mailto:Jason.Taylor@Inframark.com" TargetMode="External"/><Relationship Id="rId127" Type="http://schemas.openxmlformats.org/officeDocument/2006/relationships/hyperlink" Target="mailto:ggeesaman@blueoysterenv.com" TargetMode="External"/><Relationship Id="rId10" Type="http://schemas.openxmlformats.org/officeDocument/2006/relationships/hyperlink" Target="mailto:cphipps@aacounty.org" TargetMode="External"/><Relationship Id="rId31" Type="http://schemas.openxmlformats.org/officeDocument/2006/relationships/hyperlink" Target="mailto:ckyounger@harfordcountymd.gov" TargetMode="External"/><Relationship Id="rId52" Type="http://schemas.openxmlformats.org/officeDocument/2006/relationships/hyperlink" Target="mailto:wrichardson@marylandports.com" TargetMode="External"/><Relationship Id="rId73" Type="http://schemas.openxmlformats.org/officeDocument/2006/relationships/hyperlink" Target="mailto:james.langley@wsscwater.com" TargetMode="External"/><Relationship Id="rId78" Type="http://schemas.openxmlformats.org/officeDocument/2006/relationships/hyperlink" Target="mailto:james.langley@wsscwater.com" TargetMode="External"/><Relationship Id="rId94" Type="http://schemas.openxmlformats.org/officeDocument/2006/relationships/hyperlink" Target="mailto:pwsaun99@aacounty.org" TargetMode="External"/><Relationship Id="rId99" Type="http://schemas.openxmlformats.org/officeDocument/2006/relationships/hyperlink" Target="mailto:tkolovich@frederickcountymd.gov" TargetMode="External"/><Relationship Id="rId101" Type="http://schemas.openxmlformats.org/officeDocument/2006/relationships/hyperlink" Target="mailto:ggeesaman@blueoysterenv.com" TargetMode="External"/><Relationship Id="rId122" Type="http://schemas.openxmlformats.org/officeDocument/2006/relationships/hyperlink" Target="mailto:ckyounger@harfordcountymd.gov" TargetMode="External"/><Relationship Id="rId143" Type="http://schemas.openxmlformats.org/officeDocument/2006/relationships/hyperlink" Target="mailto:ckyounger@harfordcountymd.gov" TargetMode="External"/><Relationship Id="rId4" Type="http://schemas.openxmlformats.org/officeDocument/2006/relationships/hyperlink" Target="mailto:wrichardson@marylandports.com" TargetMode="External"/><Relationship Id="rId9" Type="http://schemas.openxmlformats.org/officeDocument/2006/relationships/hyperlink" Target="mailto:wrichardson@marylandports.com" TargetMode="External"/><Relationship Id="rId26" Type="http://schemas.openxmlformats.org/officeDocument/2006/relationships/hyperlink" Target="mailto:rwitt31@aol.com" TargetMode="External"/><Relationship Id="rId47" Type="http://schemas.openxmlformats.org/officeDocument/2006/relationships/hyperlink" Target="mailto:easton.iceman@gmail.com" TargetMode="External"/><Relationship Id="rId68" Type="http://schemas.openxmlformats.org/officeDocument/2006/relationships/hyperlink" Target="mailto:james.langley@wsscwater.com" TargetMode="External"/><Relationship Id="rId89" Type="http://schemas.openxmlformats.org/officeDocument/2006/relationships/hyperlink" Target="mailto:ckyounger@harfordcountymd.gov" TargetMode="External"/><Relationship Id="rId112" Type="http://schemas.openxmlformats.org/officeDocument/2006/relationships/hyperlink" Target="mailto:Dabbott@eucmail.com" TargetMode="External"/><Relationship Id="rId133" Type="http://schemas.openxmlformats.org/officeDocument/2006/relationships/hyperlink" Target="mailto:ggeesaman@blueoysterenv.com" TargetMode="External"/><Relationship Id="rId16" Type="http://schemas.openxmlformats.org/officeDocument/2006/relationships/hyperlink" Target="mailto:pwsaun99@aacounty.org" TargetMode="External"/><Relationship Id="rId37" Type="http://schemas.openxmlformats.org/officeDocument/2006/relationships/hyperlink" Target="mailto:mschweitzer@frederickcountymd.gov" TargetMode="External"/><Relationship Id="rId58" Type="http://schemas.openxmlformats.org/officeDocument/2006/relationships/hyperlink" Target="mailto:pmattejat@mdta.state.md.us" TargetMode="External"/><Relationship Id="rId79" Type="http://schemas.openxmlformats.org/officeDocument/2006/relationships/hyperlink" Target="mailto:james.langley@wsscwater.com" TargetMode="External"/><Relationship Id="rId102" Type="http://schemas.openxmlformats.org/officeDocument/2006/relationships/hyperlink" Target="mailto:wrichardson@marylandports.com" TargetMode="External"/><Relationship Id="rId123" Type="http://schemas.openxmlformats.org/officeDocument/2006/relationships/hyperlink" Target="mailto:skiernan@marylandports.com" TargetMode="External"/><Relationship Id="rId144" Type="http://schemas.openxmlformats.org/officeDocument/2006/relationships/hyperlink" Target="mailto:ckyounger@harfordcountymd.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heetViews>
  <sheetFormatPr defaultRowHeight="15" x14ac:dyDescent="0.25"/>
  <cols>
    <col min="1" max="1" width="167.5703125" customWidth="1"/>
  </cols>
  <sheetData>
    <row r="1" spans="1:1" ht="44.25" customHeight="1" x14ac:dyDescent="0.25">
      <c r="A1" s="30" t="s">
        <v>126</v>
      </c>
    </row>
    <row r="2" spans="1:1" ht="134.25" customHeight="1" x14ac:dyDescent="0.25"/>
    <row r="3" spans="1:1" ht="47.25" customHeight="1" x14ac:dyDescent="0.25">
      <c r="A3" s="32" t="s">
        <v>127</v>
      </c>
    </row>
    <row r="4" spans="1:1" ht="39.75" customHeight="1" x14ac:dyDescent="0.35">
      <c r="A4" s="31" t="s">
        <v>128</v>
      </c>
    </row>
    <row r="5" spans="1:1" ht="30" x14ac:dyDescent="0.25">
      <c r="A5" s="28" t="s">
        <v>159</v>
      </c>
    </row>
    <row r="6" spans="1:1" ht="87.75" customHeight="1" x14ac:dyDescent="0.25">
      <c r="A6" s="29" t="s">
        <v>160</v>
      </c>
    </row>
    <row r="7" spans="1:1" ht="27.75" customHeight="1" x14ac:dyDescent="0.25">
      <c r="A7" s="13" t="s">
        <v>161</v>
      </c>
    </row>
    <row r="10" spans="1:1" x14ac:dyDescent="0.25">
      <c r="A10" s="13" t="s">
        <v>129</v>
      </c>
    </row>
    <row r="11" spans="1:1" x14ac:dyDescent="0.25">
      <c r="A11" s="12" t="s">
        <v>130</v>
      </c>
    </row>
  </sheetData>
  <sheetProtection algorithmName="SHA-512" hashValue="+pSR5OUedMHJzJ6wZO/vENL1PVpicc5sibo3ffJJgvOF6f1eMxYganReM30uAm2oWqPb4rfCz/mNVRvR2nyZ2w==" saltValue="j63Op1UppP2vlQ3/tgWgjQ==" spinCount="100000" sheet="1" objects="1" scenarios="1"/>
  <hyperlinks>
    <hyperlink ref="A11"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A1:N1002"/>
  <sheetViews>
    <sheetView tabSelected="1" workbookViewId="0">
      <pane ySplit="1" topLeftCell="A250" activePane="bottomLeft" state="frozen"/>
      <selection pane="bottomLeft" activeCell="B272" sqref="B272:B274"/>
    </sheetView>
  </sheetViews>
  <sheetFormatPr defaultColWidth="14.42578125" defaultRowHeight="15" customHeight="1" x14ac:dyDescent="0.25"/>
  <cols>
    <col min="1" max="1" width="12.28515625" customWidth="1"/>
    <col min="2" max="2" width="17.85546875" style="193" customWidth="1"/>
    <col min="3" max="3" width="34.42578125" style="11" bestFit="1" customWidth="1"/>
    <col min="4" max="4" width="37.42578125" bestFit="1" customWidth="1"/>
    <col min="5" max="5" width="11.85546875" customWidth="1"/>
    <col min="6" max="6" width="22.140625" bestFit="1" customWidth="1"/>
    <col min="7" max="7" width="39.5703125" customWidth="1"/>
    <col min="8" max="8" width="12.42578125" customWidth="1"/>
    <col min="9" max="9" width="24.140625" customWidth="1"/>
    <col min="10" max="10" width="10.7109375" customWidth="1"/>
    <col min="11" max="11" width="7.85546875" customWidth="1"/>
    <col min="12" max="12" width="11.42578125" style="11" customWidth="1"/>
    <col min="13" max="13" width="20.7109375" style="223" bestFit="1" customWidth="1"/>
    <col min="14" max="14" width="13.5703125" style="11" customWidth="1"/>
    <col min="15" max="24" width="8.7109375" customWidth="1"/>
  </cols>
  <sheetData>
    <row r="1" spans="1:14" x14ac:dyDescent="0.25">
      <c r="A1" s="220" t="s">
        <v>10</v>
      </c>
      <c r="B1" s="330" t="s">
        <v>118</v>
      </c>
      <c r="C1" s="329" t="s">
        <v>87</v>
      </c>
      <c r="D1" s="220" t="s">
        <v>1</v>
      </c>
      <c r="E1" s="220" t="s">
        <v>474</v>
      </c>
      <c r="F1" s="220" t="s">
        <v>2</v>
      </c>
      <c r="G1" s="220" t="s">
        <v>543</v>
      </c>
      <c r="H1" s="220" t="s">
        <v>3</v>
      </c>
      <c r="I1" s="220" t="s">
        <v>4</v>
      </c>
      <c r="J1" s="220" t="s">
        <v>5</v>
      </c>
      <c r="K1" s="220" t="s">
        <v>6</v>
      </c>
      <c r="L1" s="220" t="s">
        <v>7</v>
      </c>
      <c r="M1" s="267" t="s">
        <v>117</v>
      </c>
      <c r="N1" s="220" t="s">
        <v>9</v>
      </c>
    </row>
    <row r="2" spans="1:14" x14ac:dyDescent="0.25">
      <c r="A2" s="13" t="s">
        <v>125</v>
      </c>
      <c r="B2" s="331">
        <v>6648</v>
      </c>
      <c r="C2" s="11" t="s">
        <v>13</v>
      </c>
      <c r="D2" t="s">
        <v>14</v>
      </c>
      <c r="E2" s="11" t="s">
        <v>475</v>
      </c>
      <c r="F2" t="s">
        <v>15</v>
      </c>
      <c r="G2" t="s">
        <v>16</v>
      </c>
      <c r="H2" t="s">
        <v>17</v>
      </c>
      <c r="I2" s="1" t="s">
        <v>18</v>
      </c>
      <c r="J2" t="s">
        <v>19</v>
      </c>
      <c r="K2">
        <v>2018</v>
      </c>
      <c r="L2" s="11" t="s">
        <v>20</v>
      </c>
      <c r="M2" s="246">
        <v>6648</v>
      </c>
      <c r="N2" s="170">
        <v>43509</v>
      </c>
    </row>
    <row r="3" spans="1:14" x14ac:dyDescent="0.25">
      <c r="A3" t="s">
        <v>125</v>
      </c>
      <c r="B3" s="331">
        <v>1009</v>
      </c>
      <c r="C3" s="11" t="s">
        <v>22</v>
      </c>
      <c r="D3" t="s">
        <v>14</v>
      </c>
      <c r="E3" s="11" t="s">
        <v>475</v>
      </c>
      <c r="F3" t="s">
        <v>15</v>
      </c>
      <c r="G3" t="s">
        <v>23</v>
      </c>
      <c r="H3" t="s">
        <v>17</v>
      </c>
      <c r="I3" s="1" t="s">
        <v>18</v>
      </c>
      <c r="J3" t="s">
        <v>19</v>
      </c>
      <c r="K3">
        <v>2018</v>
      </c>
      <c r="L3" s="11" t="s">
        <v>24</v>
      </c>
      <c r="M3" s="246">
        <v>1009</v>
      </c>
      <c r="N3" s="170">
        <v>43509</v>
      </c>
    </row>
    <row r="4" spans="1:14" x14ac:dyDescent="0.25">
      <c r="A4" t="s">
        <v>125</v>
      </c>
      <c r="B4" s="331">
        <v>129360</v>
      </c>
      <c r="C4" s="11" t="s">
        <v>25</v>
      </c>
      <c r="D4" t="s">
        <v>14</v>
      </c>
      <c r="E4" s="11" t="s">
        <v>475</v>
      </c>
      <c r="F4" t="s">
        <v>15</v>
      </c>
      <c r="G4" t="s">
        <v>23</v>
      </c>
      <c r="H4" t="s">
        <v>17</v>
      </c>
      <c r="I4" s="1" t="s">
        <v>18</v>
      </c>
      <c r="J4" t="s">
        <v>19</v>
      </c>
      <c r="K4">
        <v>2018</v>
      </c>
      <c r="L4" s="11" t="s">
        <v>26</v>
      </c>
      <c r="M4" s="246">
        <v>129360</v>
      </c>
      <c r="N4" s="170">
        <v>43509</v>
      </c>
    </row>
    <row r="5" spans="1:14" x14ac:dyDescent="0.25">
      <c r="A5" s="207" t="s">
        <v>125</v>
      </c>
      <c r="B5" s="332">
        <f>11-2</f>
        <v>9</v>
      </c>
      <c r="C5" s="244" t="s">
        <v>78</v>
      </c>
      <c r="D5" s="4" t="s">
        <v>27</v>
      </c>
      <c r="E5" s="4" t="s">
        <v>477</v>
      </c>
      <c r="F5" s="4" t="s">
        <v>28</v>
      </c>
      <c r="G5" s="4" t="s">
        <v>29</v>
      </c>
      <c r="H5" s="4" t="s">
        <v>30</v>
      </c>
      <c r="I5" s="5" t="s">
        <v>31</v>
      </c>
      <c r="J5" s="4" t="s">
        <v>32</v>
      </c>
      <c r="K5" s="4">
        <v>2018</v>
      </c>
      <c r="L5" s="4" t="s">
        <v>20</v>
      </c>
      <c r="M5" s="226">
        <v>11</v>
      </c>
      <c r="N5" s="6">
        <v>43517</v>
      </c>
    </row>
    <row r="6" spans="1:14" x14ac:dyDescent="0.25">
      <c r="A6" s="210" t="s">
        <v>115</v>
      </c>
      <c r="B6" s="333">
        <f>1-1</f>
        <v>0</v>
      </c>
      <c r="C6" s="244" t="s">
        <v>77</v>
      </c>
      <c r="D6" s="4" t="s">
        <v>27</v>
      </c>
      <c r="E6" s="4" t="s">
        <v>477</v>
      </c>
      <c r="F6" s="4" t="s">
        <v>28</v>
      </c>
      <c r="G6" s="4" t="s">
        <v>29</v>
      </c>
      <c r="H6" s="4" t="s">
        <v>30</v>
      </c>
      <c r="I6" s="5" t="s">
        <v>31</v>
      </c>
      <c r="J6" s="4" t="s">
        <v>32</v>
      </c>
      <c r="K6" s="4">
        <v>2018</v>
      </c>
      <c r="L6" s="4" t="s">
        <v>24</v>
      </c>
      <c r="M6" s="226">
        <v>1</v>
      </c>
      <c r="N6" s="6">
        <v>43517</v>
      </c>
    </row>
    <row r="7" spans="1:14" x14ac:dyDescent="0.25">
      <c r="A7" t="s">
        <v>125</v>
      </c>
      <c r="B7" s="331">
        <v>4022</v>
      </c>
      <c r="C7" s="11" t="s">
        <v>88</v>
      </c>
      <c r="D7" t="s">
        <v>33</v>
      </c>
      <c r="E7" s="11" t="s">
        <v>475</v>
      </c>
      <c r="F7" t="s">
        <v>34</v>
      </c>
      <c r="G7" t="s">
        <v>35</v>
      </c>
      <c r="H7" t="s">
        <v>36</v>
      </c>
      <c r="I7" s="1" t="s">
        <v>37</v>
      </c>
      <c r="J7" t="s">
        <v>38</v>
      </c>
      <c r="K7">
        <v>2018</v>
      </c>
      <c r="L7" s="11" t="s">
        <v>20</v>
      </c>
      <c r="M7" s="246">
        <v>4052</v>
      </c>
      <c r="N7" s="170">
        <v>43518</v>
      </c>
    </row>
    <row r="8" spans="1:14" x14ac:dyDescent="0.25">
      <c r="A8" t="s">
        <v>125</v>
      </c>
      <c r="B8" s="331">
        <v>716</v>
      </c>
      <c r="C8" s="11" t="s">
        <v>89</v>
      </c>
      <c r="D8" t="s">
        <v>33</v>
      </c>
      <c r="E8" s="11" t="s">
        <v>475</v>
      </c>
      <c r="F8" t="s">
        <v>34</v>
      </c>
      <c r="G8" t="s">
        <v>35</v>
      </c>
      <c r="H8" t="s">
        <v>36</v>
      </c>
      <c r="I8" s="1" t="s">
        <v>37</v>
      </c>
      <c r="J8" t="s">
        <v>38</v>
      </c>
      <c r="K8">
        <v>2018</v>
      </c>
      <c r="L8" s="11" t="s">
        <v>24</v>
      </c>
      <c r="M8" s="246">
        <v>724</v>
      </c>
      <c r="N8" s="170">
        <v>43518</v>
      </c>
    </row>
    <row r="9" spans="1:14" x14ac:dyDescent="0.25">
      <c r="A9" t="s">
        <v>125</v>
      </c>
      <c r="B9" s="331">
        <v>78231</v>
      </c>
      <c r="C9" s="11" t="s">
        <v>90</v>
      </c>
      <c r="D9" t="s">
        <v>33</v>
      </c>
      <c r="E9" s="11" t="s">
        <v>475</v>
      </c>
      <c r="F9" t="s">
        <v>34</v>
      </c>
      <c r="G9" t="s">
        <v>35</v>
      </c>
      <c r="H9" t="s">
        <v>36</v>
      </c>
      <c r="I9" s="1" t="s">
        <v>37</v>
      </c>
      <c r="J9" t="s">
        <v>38</v>
      </c>
      <c r="K9">
        <v>2018</v>
      </c>
      <c r="L9" s="11" t="s">
        <v>26</v>
      </c>
      <c r="M9" s="246">
        <v>84631</v>
      </c>
      <c r="N9" s="170">
        <v>43518</v>
      </c>
    </row>
    <row r="10" spans="1:14" x14ac:dyDescent="0.25">
      <c r="A10" s="7" t="s">
        <v>125</v>
      </c>
      <c r="B10" s="334">
        <v>546</v>
      </c>
      <c r="C10" s="4" t="s">
        <v>75</v>
      </c>
      <c r="D10" s="4" t="s">
        <v>27</v>
      </c>
      <c r="E10" s="4" t="s">
        <v>477</v>
      </c>
      <c r="F10" s="4" t="s">
        <v>28</v>
      </c>
      <c r="G10" s="4" t="s">
        <v>29</v>
      </c>
      <c r="H10" s="4" t="s">
        <v>30</v>
      </c>
      <c r="I10" s="5" t="s">
        <v>31</v>
      </c>
      <c r="J10" s="4" t="s">
        <v>32</v>
      </c>
      <c r="K10" s="4">
        <v>2018</v>
      </c>
      <c r="L10" s="4" t="s">
        <v>20</v>
      </c>
      <c r="M10" s="247">
        <v>546</v>
      </c>
      <c r="N10" s="245">
        <v>43692</v>
      </c>
    </row>
    <row r="11" spans="1:14" x14ac:dyDescent="0.25">
      <c r="A11" s="7" t="s">
        <v>125</v>
      </c>
      <c r="B11" s="334">
        <v>121</v>
      </c>
      <c r="C11" s="4" t="s">
        <v>74</v>
      </c>
      <c r="D11" s="4" t="s">
        <v>27</v>
      </c>
      <c r="E11" s="4" t="s">
        <v>477</v>
      </c>
      <c r="F11" s="4" t="s">
        <v>28</v>
      </c>
      <c r="G11" s="4" t="s">
        <v>29</v>
      </c>
      <c r="H11" s="4" t="s">
        <v>30</v>
      </c>
      <c r="I11" s="5" t="s">
        <v>31</v>
      </c>
      <c r="J11" s="4" t="s">
        <v>32</v>
      </c>
      <c r="K11" s="4">
        <v>2018</v>
      </c>
      <c r="L11" s="4" t="s">
        <v>24</v>
      </c>
      <c r="M11" s="247">
        <v>121</v>
      </c>
      <c r="N11" s="245">
        <v>43692</v>
      </c>
    </row>
    <row r="12" spans="1:14" x14ac:dyDescent="0.25">
      <c r="A12" s="208" t="s">
        <v>125</v>
      </c>
      <c r="B12" s="332">
        <v>60643</v>
      </c>
      <c r="C12" s="244" t="s">
        <v>76</v>
      </c>
      <c r="D12" s="4" t="s">
        <v>27</v>
      </c>
      <c r="E12" s="4" t="s">
        <v>477</v>
      </c>
      <c r="F12" s="4" t="s">
        <v>28</v>
      </c>
      <c r="G12" s="4" t="s">
        <v>29</v>
      </c>
      <c r="H12" s="4" t="s">
        <v>30</v>
      </c>
      <c r="I12" s="5" t="s">
        <v>31</v>
      </c>
      <c r="J12" s="4" t="s">
        <v>32</v>
      </c>
      <c r="K12" s="4">
        <v>2018</v>
      </c>
      <c r="L12" s="244" t="s">
        <v>26</v>
      </c>
      <c r="M12" s="247">
        <v>60827</v>
      </c>
      <c r="N12" s="245">
        <v>43692</v>
      </c>
    </row>
    <row r="13" spans="1:14" x14ac:dyDescent="0.25">
      <c r="A13" s="209" t="s">
        <v>115</v>
      </c>
      <c r="B13" s="335">
        <f>10428-10428</f>
        <v>0</v>
      </c>
      <c r="C13" s="171" t="s">
        <v>73</v>
      </c>
      <c r="D13" s="11" t="s">
        <v>44</v>
      </c>
      <c r="E13" s="11" t="s">
        <v>475</v>
      </c>
      <c r="F13" s="11" t="s">
        <v>83</v>
      </c>
      <c r="G13" s="11" t="s">
        <v>84</v>
      </c>
      <c r="H13" s="11" t="s">
        <v>85</v>
      </c>
      <c r="I13" s="23" t="s">
        <v>86</v>
      </c>
      <c r="J13" s="11" t="s">
        <v>45</v>
      </c>
      <c r="K13" s="11">
        <v>2018</v>
      </c>
      <c r="L13" s="15" t="s">
        <v>20</v>
      </c>
      <c r="M13" s="248">
        <v>10428</v>
      </c>
      <c r="N13" s="170">
        <v>43740</v>
      </c>
    </row>
    <row r="14" spans="1:14" x14ac:dyDescent="0.25">
      <c r="A14" s="209" t="s">
        <v>115</v>
      </c>
      <c r="B14" s="335">
        <v>0</v>
      </c>
      <c r="C14" s="171" t="s">
        <v>65</v>
      </c>
      <c r="D14" s="11" t="s">
        <v>44</v>
      </c>
      <c r="E14" s="11" t="s">
        <v>475</v>
      </c>
      <c r="F14" s="11" t="s">
        <v>83</v>
      </c>
      <c r="G14" s="11" t="s">
        <v>84</v>
      </c>
      <c r="H14" s="11" t="s">
        <v>85</v>
      </c>
      <c r="I14" s="12" t="s">
        <v>86</v>
      </c>
      <c r="J14" s="11" t="s">
        <v>45</v>
      </c>
      <c r="K14" s="11">
        <v>2018</v>
      </c>
      <c r="L14" s="11" t="s">
        <v>24</v>
      </c>
      <c r="M14" s="246">
        <v>2344</v>
      </c>
      <c r="N14" s="170">
        <v>43740</v>
      </c>
    </row>
    <row r="15" spans="1:14" x14ac:dyDescent="0.25">
      <c r="A15" s="209" t="s">
        <v>115</v>
      </c>
      <c r="B15" s="335">
        <v>0</v>
      </c>
      <c r="C15" s="171" t="s">
        <v>46</v>
      </c>
      <c r="D15" s="11" t="s">
        <v>44</v>
      </c>
      <c r="E15" s="11" t="s">
        <v>475</v>
      </c>
      <c r="F15" s="11" t="s">
        <v>83</v>
      </c>
      <c r="G15" s="11" t="s">
        <v>84</v>
      </c>
      <c r="H15" s="11" t="s">
        <v>85</v>
      </c>
      <c r="I15" s="12" t="s">
        <v>86</v>
      </c>
      <c r="J15" s="11" t="s">
        <v>45</v>
      </c>
      <c r="K15" s="11">
        <v>2018</v>
      </c>
      <c r="L15" s="11" t="s">
        <v>26</v>
      </c>
      <c r="M15" s="246">
        <v>369546</v>
      </c>
      <c r="N15" s="170">
        <v>43740</v>
      </c>
    </row>
    <row r="16" spans="1:14" x14ac:dyDescent="0.25">
      <c r="A16" s="22" t="s">
        <v>125</v>
      </c>
      <c r="B16" s="336">
        <v>10198</v>
      </c>
      <c r="C16" s="17" t="s">
        <v>66</v>
      </c>
      <c r="D16" s="18" t="s">
        <v>48</v>
      </c>
      <c r="E16" s="18" t="s">
        <v>475</v>
      </c>
      <c r="F16" s="18" t="s">
        <v>83</v>
      </c>
      <c r="G16" s="18" t="s">
        <v>84</v>
      </c>
      <c r="H16" s="18" t="s">
        <v>85</v>
      </c>
      <c r="I16" s="19" t="s">
        <v>86</v>
      </c>
      <c r="J16" s="18" t="s">
        <v>49</v>
      </c>
      <c r="K16" s="18">
        <v>2018</v>
      </c>
      <c r="L16" s="17" t="s">
        <v>20</v>
      </c>
      <c r="M16" s="249">
        <v>10198</v>
      </c>
      <c r="N16" s="174">
        <v>43740</v>
      </c>
    </row>
    <row r="17" spans="1:14" x14ac:dyDescent="0.25">
      <c r="A17" s="22" t="s">
        <v>125</v>
      </c>
      <c r="B17" s="337">
        <v>1497</v>
      </c>
      <c r="C17" s="17" t="s">
        <v>67</v>
      </c>
      <c r="D17" s="18" t="s">
        <v>48</v>
      </c>
      <c r="E17" s="18" t="s">
        <v>475</v>
      </c>
      <c r="F17" s="18" t="s">
        <v>83</v>
      </c>
      <c r="G17" s="18" t="s">
        <v>84</v>
      </c>
      <c r="H17" s="18" t="s">
        <v>85</v>
      </c>
      <c r="I17" s="19" t="s">
        <v>86</v>
      </c>
      <c r="J17" s="18" t="s">
        <v>49</v>
      </c>
      <c r="K17" s="18">
        <v>2018</v>
      </c>
      <c r="L17" s="18" t="s">
        <v>24</v>
      </c>
      <c r="M17" s="250">
        <v>1497</v>
      </c>
      <c r="N17" s="174">
        <v>43740</v>
      </c>
    </row>
    <row r="18" spans="1:14" x14ac:dyDescent="0.25">
      <c r="A18" s="22" t="s">
        <v>125</v>
      </c>
      <c r="B18" s="337">
        <v>200110</v>
      </c>
      <c r="C18" s="17" t="s">
        <v>64</v>
      </c>
      <c r="D18" s="18" t="s">
        <v>48</v>
      </c>
      <c r="E18" s="18" t="s">
        <v>475</v>
      </c>
      <c r="F18" s="18" t="s">
        <v>83</v>
      </c>
      <c r="G18" s="18" t="s">
        <v>84</v>
      </c>
      <c r="H18" s="18" t="s">
        <v>85</v>
      </c>
      <c r="I18" s="19" t="s">
        <v>86</v>
      </c>
      <c r="J18" s="18" t="s">
        <v>49</v>
      </c>
      <c r="K18" s="18">
        <v>2018</v>
      </c>
      <c r="L18" s="18" t="s">
        <v>26</v>
      </c>
      <c r="M18" s="250">
        <v>200110</v>
      </c>
      <c r="N18" s="174">
        <v>43740</v>
      </c>
    </row>
    <row r="19" spans="1:14" x14ac:dyDescent="0.25">
      <c r="A19" s="14" t="s">
        <v>125</v>
      </c>
      <c r="B19" s="338">
        <v>2439</v>
      </c>
      <c r="C19" s="15" t="s">
        <v>69</v>
      </c>
      <c r="D19" s="15" t="s">
        <v>56</v>
      </c>
      <c r="E19" s="15" t="s">
        <v>475</v>
      </c>
      <c r="F19" s="11" t="s">
        <v>83</v>
      </c>
      <c r="G19" s="11" t="s">
        <v>84</v>
      </c>
      <c r="H19" s="11" t="s">
        <v>85</v>
      </c>
      <c r="I19" s="12" t="s">
        <v>86</v>
      </c>
      <c r="J19" s="15" t="s">
        <v>58</v>
      </c>
      <c r="K19" s="11">
        <v>2018</v>
      </c>
      <c r="L19" s="15" t="s">
        <v>20</v>
      </c>
      <c r="M19" s="248">
        <v>2439</v>
      </c>
      <c r="N19" s="170">
        <v>43740</v>
      </c>
    </row>
    <row r="20" spans="1:14" x14ac:dyDescent="0.25">
      <c r="A20" s="14" t="s">
        <v>125</v>
      </c>
      <c r="B20" s="331">
        <v>309</v>
      </c>
      <c r="C20" s="15" t="s">
        <v>68</v>
      </c>
      <c r="D20" s="15" t="s">
        <v>56</v>
      </c>
      <c r="E20" s="15" t="s">
        <v>475</v>
      </c>
      <c r="F20" s="11" t="s">
        <v>83</v>
      </c>
      <c r="G20" s="11" t="s">
        <v>84</v>
      </c>
      <c r="H20" s="11" t="s">
        <v>85</v>
      </c>
      <c r="I20" s="12" t="s">
        <v>86</v>
      </c>
      <c r="J20" s="15" t="s">
        <v>58</v>
      </c>
      <c r="K20" s="11">
        <v>2018</v>
      </c>
      <c r="L20" s="11" t="s">
        <v>24</v>
      </c>
      <c r="M20" s="246">
        <v>309</v>
      </c>
      <c r="N20" s="170">
        <v>43740</v>
      </c>
    </row>
    <row r="21" spans="1:14" ht="15.75" customHeight="1" x14ac:dyDescent="0.25">
      <c r="A21" s="14" t="s">
        <v>125</v>
      </c>
      <c r="B21" s="331">
        <v>43809</v>
      </c>
      <c r="C21" s="15" t="s">
        <v>63</v>
      </c>
      <c r="D21" s="15" t="s">
        <v>56</v>
      </c>
      <c r="E21" s="15" t="s">
        <v>475</v>
      </c>
      <c r="F21" s="11" t="s">
        <v>83</v>
      </c>
      <c r="G21" s="11" t="s">
        <v>84</v>
      </c>
      <c r="H21" s="11" t="s">
        <v>85</v>
      </c>
      <c r="I21" s="12" t="s">
        <v>86</v>
      </c>
      <c r="J21" s="15" t="s">
        <v>58</v>
      </c>
      <c r="K21" s="11">
        <v>2018</v>
      </c>
      <c r="L21" s="11" t="s">
        <v>26</v>
      </c>
      <c r="M21" s="246">
        <v>43809</v>
      </c>
      <c r="N21" s="170">
        <v>43740</v>
      </c>
    </row>
    <row r="22" spans="1:14" ht="15.75" customHeight="1" x14ac:dyDescent="0.25">
      <c r="A22" s="209" t="s">
        <v>115</v>
      </c>
      <c r="B22" s="335">
        <v>0</v>
      </c>
      <c r="C22" s="175" t="s">
        <v>79</v>
      </c>
      <c r="D22" s="18" t="s">
        <v>59</v>
      </c>
      <c r="E22" s="18" t="s">
        <v>475</v>
      </c>
      <c r="F22" s="18" t="s">
        <v>83</v>
      </c>
      <c r="G22" s="18" t="s">
        <v>84</v>
      </c>
      <c r="H22" s="18" t="s">
        <v>85</v>
      </c>
      <c r="I22" s="19" t="s">
        <v>86</v>
      </c>
      <c r="J22" s="17" t="s">
        <v>32</v>
      </c>
      <c r="K22" s="18">
        <v>2018</v>
      </c>
      <c r="L22" s="17" t="s">
        <v>20</v>
      </c>
      <c r="M22" s="249">
        <v>23367</v>
      </c>
      <c r="N22" s="174">
        <v>43740</v>
      </c>
    </row>
    <row r="23" spans="1:14" ht="15.75" customHeight="1" x14ac:dyDescent="0.25">
      <c r="A23" s="209" t="s">
        <v>115</v>
      </c>
      <c r="B23" s="335">
        <v>0</v>
      </c>
      <c r="C23" s="175" t="s">
        <v>80</v>
      </c>
      <c r="D23" s="18" t="s">
        <v>59</v>
      </c>
      <c r="E23" s="18" t="s">
        <v>475</v>
      </c>
      <c r="F23" s="18" t="s">
        <v>83</v>
      </c>
      <c r="G23" s="18" t="s">
        <v>84</v>
      </c>
      <c r="H23" s="18" t="s">
        <v>85</v>
      </c>
      <c r="I23" s="19" t="s">
        <v>86</v>
      </c>
      <c r="J23" s="17" t="s">
        <v>32</v>
      </c>
      <c r="K23" s="18">
        <v>2018</v>
      </c>
      <c r="L23" s="18" t="s">
        <v>24</v>
      </c>
      <c r="M23" s="250">
        <v>3169</v>
      </c>
      <c r="N23" s="174">
        <v>43740</v>
      </c>
    </row>
    <row r="24" spans="1:14" ht="15.75" customHeight="1" x14ac:dyDescent="0.25">
      <c r="A24" s="209" t="s">
        <v>115</v>
      </c>
      <c r="B24" s="335">
        <v>0</v>
      </c>
      <c r="C24" s="175" t="s">
        <v>81</v>
      </c>
      <c r="D24" s="18" t="s">
        <v>59</v>
      </c>
      <c r="E24" s="18" t="s">
        <v>475</v>
      </c>
      <c r="F24" s="18" t="s">
        <v>83</v>
      </c>
      <c r="G24" s="18" t="s">
        <v>84</v>
      </c>
      <c r="H24" s="18" t="s">
        <v>85</v>
      </c>
      <c r="I24" s="19" t="s">
        <v>86</v>
      </c>
      <c r="J24" s="17" t="s">
        <v>32</v>
      </c>
      <c r="K24" s="18">
        <v>2018</v>
      </c>
      <c r="L24" s="18" t="s">
        <v>26</v>
      </c>
      <c r="M24" s="250">
        <v>516872</v>
      </c>
      <c r="N24" s="174">
        <v>43740</v>
      </c>
    </row>
    <row r="25" spans="1:14" ht="15.75" customHeight="1" x14ac:dyDescent="0.25">
      <c r="A25" s="209" t="s">
        <v>115</v>
      </c>
      <c r="B25" s="335">
        <v>0</v>
      </c>
      <c r="C25" s="171" t="s">
        <v>70</v>
      </c>
      <c r="D25" s="15" t="s">
        <v>60</v>
      </c>
      <c r="E25" s="15" t="s">
        <v>475</v>
      </c>
      <c r="F25" s="11" t="s">
        <v>83</v>
      </c>
      <c r="G25" s="11" t="s">
        <v>84</v>
      </c>
      <c r="H25" s="11" t="s">
        <v>85</v>
      </c>
      <c r="I25" s="12" t="s">
        <v>86</v>
      </c>
      <c r="J25" s="15" t="s">
        <v>61</v>
      </c>
      <c r="K25" s="11">
        <v>2018</v>
      </c>
      <c r="L25" s="15" t="s">
        <v>20</v>
      </c>
      <c r="M25" s="248">
        <v>751</v>
      </c>
      <c r="N25" s="170">
        <v>43740</v>
      </c>
    </row>
    <row r="26" spans="1:14" ht="15.75" customHeight="1" x14ac:dyDescent="0.25">
      <c r="A26" s="209" t="s">
        <v>115</v>
      </c>
      <c r="B26" s="335">
        <v>0</v>
      </c>
      <c r="C26" s="171" t="s">
        <v>71</v>
      </c>
      <c r="D26" s="15" t="s">
        <v>60</v>
      </c>
      <c r="E26" s="15" t="s">
        <v>475</v>
      </c>
      <c r="F26" s="11" t="s">
        <v>83</v>
      </c>
      <c r="G26" s="11" t="s">
        <v>84</v>
      </c>
      <c r="H26" s="11" t="s">
        <v>85</v>
      </c>
      <c r="I26" s="12" t="s">
        <v>86</v>
      </c>
      <c r="J26" s="15" t="s">
        <v>61</v>
      </c>
      <c r="K26" s="11">
        <v>2018</v>
      </c>
      <c r="L26" s="11" t="s">
        <v>24</v>
      </c>
      <c r="M26" s="246">
        <v>301</v>
      </c>
      <c r="N26" s="170">
        <v>43740</v>
      </c>
    </row>
    <row r="27" spans="1:14" ht="15.75" customHeight="1" x14ac:dyDescent="0.25">
      <c r="A27" s="209" t="s">
        <v>115</v>
      </c>
      <c r="B27" s="335">
        <v>0</v>
      </c>
      <c r="C27" s="171" t="s">
        <v>72</v>
      </c>
      <c r="D27" s="15" t="s">
        <v>60</v>
      </c>
      <c r="E27" s="15" t="s">
        <v>475</v>
      </c>
      <c r="F27" s="11" t="s">
        <v>83</v>
      </c>
      <c r="G27" s="11" t="s">
        <v>84</v>
      </c>
      <c r="H27" s="11" t="s">
        <v>85</v>
      </c>
      <c r="I27" s="12" t="s">
        <v>86</v>
      </c>
      <c r="J27" s="15" t="s">
        <v>61</v>
      </c>
      <c r="K27" s="11">
        <v>2018</v>
      </c>
      <c r="L27" s="11" t="s">
        <v>26</v>
      </c>
      <c r="M27" s="246">
        <v>54808</v>
      </c>
      <c r="N27" s="170">
        <v>43740</v>
      </c>
    </row>
    <row r="28" spans="1:14" ht="15.75" customHeight="1" x14ac:dyDescent="0.25">
      <c r="A28" s="42" t="s">
        <v>125</v>
      </c>
      <c r="B28" s="181">
        <v>25</v>
      </c>
      <c r="C28" s="42" t="s">
        <v>131</v>
      </c>
      <c r="D28" s="42" t="s">
        <v>132</v>
      </c>
      <c r="E28" s="42" t="s">
        <v>477</v>
      </c>
      <c r="F28" s="42" t="s">
        <v>133</v>
      </c>
      <c r="G28" s="42" t="s">
        <v>134</v>
      </c>
      <c r="H28" s="42" t="s">
        <v>135</v>
      </c>
      <c r="I28" s="39" t="s">
        <v>136</v>
      </c>
      <c r="J28" s="42" t="s">
        <v>137</v>
      </c>
      <c r="K28" s="37">
        <v>2018</v>
      </c>
      <c r="L28" s="40" t="s">
        <v>20</v>
      </c>
      <c r="M28" s="251">
        <v>25</v>
      </c>
      <c r="N28" s="43">
        <v>43832</v>
      </c>
    </row>
    <row r="29" spans="1:14" ht="15.75" customHeight="1" x14ac:dyDescent="0.25">
      <c r="A29" s="42" t="s">
        <v>125</v>
      </c>
      <c r="B29" s="182">
        <v>3</v>
      </c>
      <c r="C29" s="40" t="s">
        <v>138</v>
      </c>
      <c r="D29" s="42" t="s">
        <v>132</v>
      </c>
      <c r="E29" s="42" t="s">
        <v>477</v>
      </c>
      <c r="F29" s="42" t="s">
        <v>133</v>
      </c>
      <c r="G29" s="42" t="s">
        <v>134</v>
      </c>
      <c r="H29" s="42" t="s">
        <v>135</v>
      </c>
      <c r="I29" s="39" t="s">
        <v>136</v>
      </c>
      <c r="J29" s="42" t="s">
        <v>137</v>
      </c>
      <c r="K29" s="37">
        <v>2018</v>
      </c>
      <c r="L29" s="37" t="s">
        <v>24</v>
      </c>
      <c r="M29" s="252">
        <v>3</v>
      </c>
      <c r="N29" s="43">
        <v>43832</v>
      </c>
    </row>
    <row r="30" spans="1:14" ht="15.75" customHeight="1" x14ac:dyDescent="0.25">
      <c r="A30" s="42" t="s">
        <v>125</v>
      </c>
      <c r="B30" s="182">
        <v>3420</v>
      </c>
      <c r="C30" s="40" t="s">
        <v>139</v>
      </c>
      <c r="D30" s="42" t="s">
        <v>132</v>
      </c>
      <c r="E30" s="42" t="s">
        <v>477</v>
      </c>
      <c r="F30" s="42" t="s">
        <v>133</v>
      </c>
      <c r="G30" s="42" t="s">
        <v>134</v>
      </c>
      <c r="H30" s="42" t="s">
        <v>135</v>
      </c>
      <c r="I30" s="39" t="s">
        <v>136</v>
      </c>
      <c r="J30" s="42" t="s">
        <v>137</v>
      </c>
      <c r="K30" s="37">
        <v>2018</v>
      </c>
      <c r="L30" s="37" t="s">
        <v>26</v>
      </c>
      <c r="M30" s="253">
        <v>3420</v>
      </c>
      <c r="N30" s="43">
        <v>43832</v>
      </c>
    </row>
    <row r="31" spans="1:14" ht="15.75" customHeight="1" x14ac:dyDescent="0.25">
      <c r="A31" s="38" t="s">
        <v>125</v>
      </c>
      <c r="B31" s="183">
        <v>62</v>
      </c>
      <c r="C31" s="46" t="s">
        <v>140</v>
      </c>
      <c r="D31" s="38" t="s">
        <v>132</v>
      </c>
      <c r="E31" s="38" t="s">
        <v>477</v>
      </c>
      <c r="F31" s="38" t="s">
        <v>133</v>
      </c>
      <c r="G31" s="38" t="s">
        <v>134</v>
      </c>
      <c r="H31" s="38" t="s">
        <v>135</v>
      </c>
      <c r="I31" s="44" t="s">
        <v>136</v>
      </c>
      <c r="J31" s="36" t="s">
        <v>38</v>
      </c>
      <c r="K31" s="36">
        <v>2018</v>
      </c>
      <c r="L31" s="36" t="s">
        <v>20</v>
      </c>
      <c r="M31" s="254">
        <v>62</v>
      </c>
      <c r="N31" s="45">
        <v>43832</v>
      </c>
    </row>
    <row r="32" spans="1:14" ht="15.75" customHeight="1" x14ac:dyDescent="0.25">
      <c r="A32" s="38" t="s">
        <v>125</v>
      </c>
      <c r="B32" s="183">
        <v>8</v>
      </c>
      <c r="C32" s="46" t="s">
        <v>141</v>
      </c>
      <c r="D32" s="38" t="s">
        <v>132</v>
      </c>
      <c r="E32" s="38" t="s">
        <v>477</v>
      </c>
      <c r="F32" s="38" t="s">
        <v>133</v>
      </c>
      <c r="G32" s="38" t="s">
        <v>134</v>
      </c>
      <c r="H32" s="38" t="s">
        <v>135</v>
      </c>
      <c r="I32" s="44" t="s">
        <v>136</v>
      </c>
      <c r="J32" s="36" t="s">
        <v>38</v>
      </c>
      <c r="K32" s="36">
        <v>2018</v>
      </c>
      <c r="L32" s="36" t="s">
        <v>24</v>
      </c>
      <c r="M32" s="254">
        <v>8</v>
      </c>
      <c r="N32" s="45">
        <v>43832</v>
      </c>
    </row>
    <row r="33" spans="1:14" s="147" customFormat="1" ht="15.75" customHeight="1" thickBot="1" x14ac:dyDescent="0.3">
      <c r="A33" s="148" t="s">
        <v>125</v>
      </c>
      <c r="B33" s="184">
        <v>7274</v>
      </c>
      <c r="C33" s="149" t="s">
        <v>142</v>
      </c>
      <c r="D33" s="148" t="s">
        <v>132</v>
      </c>
      <c r="E33" s="148" t="s">
        <v>477</v>
      </c>
      <c r="F33" s="148" t="s">
        <v>133</v>
      </c>
      <c r="G33" s="148" t="s">
        <v>134</v>
      </c>
      <c r="H33" s="148" t="s">
        <v>135</v>
      </c>
      <c r="I33" s="150" t="s">
        <v>136</v>
      </c>
      <c r="J33" s="151" t="s">
        <v>38</v>
      </c>
      <c r="K33" s="151">
        <v>2018</v>
      </c>
      <c r="L33" s="151" t="s">
        <v>26</v>
      </c>
      <c r="M33" s="241">
        <v>7274</v>
      </c>
      <c r="N33" s="152">
        <v>43832</v>
      </c>
    </row>
    <row r="34" spans="1:14" ht="15.75" customHeight="1" x14ac:dyDescent="0.25">
      <c r="A34" s="200" t="s">
        <v>125</v>
      </c>
      <c r="B34" s="201">
        <f>118-107</f>
        <v>11</v>
      </c>
      <c r="C34" s="40" t="s">
        <v>143</v>
      </c>
      <c r="D34" s="42" t="s">
        <v>144</v>
      </c>
      <c r="E34" s="42" t="s">
        <v>476</v>
      </c>
      <c r="F34" s="42" t="s">
        <v>144</v>
      </c>
      <c r="G34" s="42" t="s">
        <v>145</v>
      </c>
      <c r="H34" s="42" t="s">
        <v>146</v>
      </c>
      <c r="I34" s="47" t="s">
        <v>147</v>
      </c>
      <c r="J34" s="42" t="s">
        <v>148</v>
      </c>
      <c r="K34" s="37">
        <v>2019</v>
      </c>
      <c r="L34" s="37" t="s">
        <v>20</v>
      </c>
      <c r="M34" s="252">
        <v>118</v>
      </c>
      <c r="N34" s="41">
        <v>43843</v>
      </c>
    </row>
    <row r="35" spans="1:14" ht="15.75" customHeight="1" x14ac:dyDescent="0.25">
      <c r="A35" s="200" t="s">
        <v>125</v>
      </c>
      <c r="B35" s="202">
        <f>13-12</f>
        <v>1</v>
      </c>
      <c r="C35" s="40" t="s">
        <v>149</v>
      </c>
      <c r="D35" s="42" t="s">
        <v>144</v>
      </c>
      <c r="E35" s="42" t="s">
        <v>476</v>
      </c>
      <c r="F35" s="42" t="s">
        <v>144</v>
      </c>
      <c r="G35" s="42" t="s">
        <v>145</v>
      </c>
      <c r="H35" s="42" t="s">
        <v>146</v>
      </c>
      <c r="I35" s="47" t="s">
        <v>147</v>
      </c>
      <c r="J35" s="42" t="s">
        <v>148</v>
      </c>
      <c r="K35" s="37">
        <v>2019</v>
      </c>
      <c r="L35" s="37" t="s">
        <v>24</v>
      </c>
      <c r="M35" s="252">
        <v>13</v>
      </c>
      <c r="N35" s="41">
        <v>43843</v>
      </c>
    </row>
    <row r="36" spans="1:14" ht="15.75" customHeight="1" x14ac:dyDescent="0.25">
      <c r="A36" s="61" t="s">
        <v>125</v>
      </c>
      <c r="B36" s="185">
        <v>1804</v>
      </c>
      <c r="C36" s="65" t="s">
        <v>162</v>
      </c>
      <c r="D36" s="61" t="s">
        <v>163</v>
      </c>
      <c r="E36" s="61" t="s">
        <v>475</v>
      </c>
      <c r="F36" s="61" t="s">
        <v>164</v>
      </c>
      <c r="G36" s="61" t="s">
        <v>165</v>
      </c>
      <c r="H36" s="61" t="s">
        <v>166</v>
      </c>
      <c r="I36" s="66" t="s">
        <v>167</v>
      </c>
      <c r="J36" s="61" t="s">
        <v>168</v>
      </c>
      <c r="K36" s="56">
        <v>2019</v>
      </c>
      <c r="L36" s="56" t="s">
        <v>20</v>
      </c>
      <c r="M36" s="255">
        <v>1804</v>
      </c>
      <c r="N36" s="60">
        <v>43854</v>
      </c>
    </row>
    <row r="37" spans="1:14" ht="15.75" customHeight="1" x14ac:dyDescent="0.25">
      <c r="A37" s="61" t="s">
        <v>125</v>
      </c>
      <c r="B37" s="185">
        <v>585</v>
      </c>
      <c r="C37" s="65" t="s">
        <v>169</v>
      </c>
      <c r="D37" s="61" t="s">
        <v>163</v>
      </c>
      <c r="E37" s="61" t="s">
        <v>475</v>
      </c>
      <c r="F37" s="61" t="s">
        <v>164</v>
      </c>
      <c r="G37" s="61" t="s">
        <v>165</v>
      </c>
      <c r="H37" s="61" t="s">
        <v>166</v>
      </c>
      <c r="I37" s="66" t="s">
        <v>167</v>
      </c>
      <c r="J37" s="61" t="s">
        <v>168</v>
      </c>
      <c r="K37" s="56">
        <v>2019</v>
      </c>
      <c r="L37" s="56" t="s">
        <v>24</v>
      </c>
      <c r="M37" s="256">
        <v>585</v>
      </c>
      <c r="N37" s="60">
        <v>43854</v>
      </c>
    </row>
    <row r="38" spans="1:14" ht="15.75" customHeight="1" x14ac:dyDescent="0.25">
      <c r="A38" s="61" t="s">
        <v>125</v>
      </c>
      <c r="B38" s="185">
        <v>80132</v>
      </c>
      <c r="C38" s="65" t="s">
        <v>170</v>
      </c>
      <c r="D38" s="61" t="s">
        <v>163</v>
      </c>
      <c r="E38" s="61" t="s">
        <v>475</v>
      </c>
      <c r="F38" s="61" t="s">
        <v>164</v>
      </c>
      <c r="G38" s="61" t="s">
        <v>165</v>
      </c>
      <c r="H38" s="61" t="s">
        <v>166</v>
      </c>
      <c r="I38" s="66" t="s">
        <v>167</v>
      </c>
      <c r="J38" s="61" t="s">
        <v>168</v>
      </c>
      <c r="K38" s="56">
        <v>2019</v>
      </c>
      <c r="L38" s="56" t="s">
        <v>26</v>
      </c>
      <c r="M38" s="255">
        <v>80132</v>
      </c>
      <c r="N38" s="60">
        <v>43854</v>
      </c>
    </row>
    <row r="39" spans="1:14" ht="15.75" customHeight="1" x14ac:dyDescent="0.25">
      <c r="A39" s="203" t="s">
        <v>125</v>
      </c>
      <c r="B39" s="204">
        <f>25604-19225</f>
        <v>6379</v>
      </c>
      <c r="C39" s="67" t="s">
        <v>171</v>
      </c>
      <c r="D39" s="67" t="s">
        <v>172</v>
      </c>
      <c r="E39" s="67" t="s">
        <v>475</v>
      </c>
      <c r="F39" s="63" t="s">
        <v>164</v>
      </c>
      <c r="G39" s="63" t="s">
        <v>165</v>
      </c>
      <c r="H39" s="63" t="s">
        <v>166</v>
      </c>
      <c r="I39" s="68" t="s">
        <v>167</v>
      </c>
      <c r="J39" s="63" t="s">
        <v>173</v>
      </c>
      <c r="K39" s="58">
        <v>2019</v>
      </c>
      <c r="L39" s="58" t="s">
        <v>20</v>
      </c>
      <c r="M39" s="257">
        <v>25604</v>
      </c>
      <c r="N39" s="62">
        <v>43854</v>
      </c>
    </row>
    <row r="40" spans="1:14" ht="15.75" customHeight="1" x14ac:dyDescent="0.25">
      <c r="A40" s="203" t="s">
        <v>125</v>
      </c>
      <c r="B40" s="204">
        <f>1854-955</f>
        <v>899</v>
      </c>
      <c r="C40" s="67" t="s">
        <v>174</v>
      </c>
      <c r="D40" s="67" t="s">
        <v>172</v>
      </c>
      <c r="E40" s="67" t="s">
        <v>475</v>
      </c>
      <c r="F40" s="63" t="s">
        <v>164</v>
      </c>
      <c r="G40" s="63" t="s">
        <v>165</v>
      </c>
      <c r="H40" s="63" t="s">
        <v>166</v>
      </c>
      <c r="I40" s="68" t="s">
        <v>167</v>
      </c>
      <c r="J40" s="63" t="s">
        <v>173</v>
      </c>
      <c r="K40" s="58">
        <v>2019</v>
      </c>
      <c r="L40" s="58" t="s">
        <v>24</v>
      </c>
      <c r="M40" s="257">
        <v>1854</v>
      </c>
      <c r="N40" s="62">
        <v>43854</v>
      </c>
    </row>
    <row r="41" spans="1:14" ht="15.75" customHeight="1" x14ac:dyDescent="0.25">
      <c r="A41" s="203" t="s">
        <v>125</v>
      </c>
      <c r="B41" s="204">
        <f>962351-554700</f>
        <v>407651</v>
      </c>
      <c r="C41" s="67" t="s">
        <v>175</v>
      </c>
      <c r="D41" s="67" t="s">
        <v>172</v>
      </c>
      <c r="E41" s="67" t="s">
        <v>475</v>
      </c>
      <c r="F41" s="63" t="s">
        <v>164</v>
      </c>
      <c r="G41" s="63" t="s">
        <v>165</v>
      </c>
      <c r="H41" s="63" t="s">
        <v>166</v>
      </c>
      <c r="I41" s="68" t="s">
        <v>167</v>
      </c>
      <c r="J41" s="63" t="s">
        <v>173</v>
      </c>
      <c r="K41" s="58">
        <v>2019</v>
      </c>
      <c r="L41" s="58" t="s">
        <v>26</v>
      </c>
      <c r="M41" s="257">
        <v>962351</v>
      </c>
      <c r="N41" s="62">
        <v>43854</v>
      </c>
    </row>
    <row r="42" spans="1:14" ht="15.75" customHeight="1" x14ac:dyDescent="0.25">
      <c r="A42" s="61" t="s">
        <v>125</v>
      </c>
      <c r="B42" s="185">
        <v>13376</v>
      </c>
      <c r="C42" s="59" t="s">
        <v>176</v>
      </c>
      <c r="D42" s="56" t="s">
        <v>14</v>
      </c>
      <c r="E42" s="56" t="s">
        <v>475</v>
      </c>
      <c r="F42" s="56" t="s">
        <v>15</v>
      </c>
      <c r="G42" s="56" t="s">
        <v>16</v>
      </c>
      <c r="H42" s="56" t="s">
        <v>17</v>
      </c>
      <c r="I42" s="57" t="s">
        <v>18</v>
      </c>
      <c r="J42" s="56" t="s">
        <v>19</v>
      </c>
      <c r="K42" s="56">
        <v>2019</v>
      </c>
      <c r="L42" s="56" t="s">
        <v>20</v>
      </c>
      <c r="M42" s="255">
        <v>13376</v>
      </c>
      <c r="N42" s="60">
        <v>43854</v>
      </c>
    </row>
    <row r="43" spans="1:14" ht="15.75" customHeight="1" x14ac:dyDescent="0.25">
      <c r="A43" s="61" t="s">
        <v>125</v>
      </c>
      <c r="B43" s="185">
        <v>1767</v>
      </c>
      <c r="C43" s="59" t="s">
        <v>177</v>
      </c>
      <c r="D43" s="56" t="s">
        <v>14</v>
      </c>
      <c r="E43" s="56" t="s">
        <v>475</v>
      </c>
      <c r="F43" s="56" t="s">
        <v>15</v>
      </c>
      <c r="G43" s="59" t="s">
        <v>16</v>
      </c>
      <c r="H43" s="56" t="s">
        <v>17</v>
      </c>
      <c r="I43" s="57" t="s">
        <v>18</v>
      </c>
      <c r="J43" s="56" t="s">
        <v>19</v>
      </c>
      <c r="K43" s="56">
        <v>2019</v>
      </c>
      <c r="L43" s="56" t="s">
        <v>24</v>
      </c>
      <c r="M43" s="255">
        <v>1767</v>
      </c>
      <c r="N43" s="60">
        <v>43854</v>
      </c>
    </row>
    <row r="44" spans="1:14" ht="15.75" customHeight="1" x14ac:dyDescent="0.25">
      <c r="A44" s="61" t="s">
        <v>125</v>
      </c>
      <c r="B44" s="185">
        <v>221843</v>
      </c>
      <c r="C44" s="59" t="s">
        <v>178</v>
      </c>
      <c r="D44" s="56" t="s">
        <v>14</v>
      </c>
      <c r="E44" s="56" t="s">
        <v>475</v>
      </c>
      <c r="F44" s="56" t="s">
        <v>15</v>
      </c>
      <c r="G44" s="59" t="s">
        <v>16</v>
      </c>
      <c r="H44" s="56" t="s">
        <v>17</v>
      </c>
      <c r="I44" s="57" t="s">
        <v>18</v>
      </c>
      <c r="J44" s="56" t="s">
        <v>19</v>
      </c>
      <c r="K44" s="56">
        <v>2019</v>
      </c>
      <c r="L44" s="56" t="s">
        <v>26</v>
      </c>
      <c r="M44" s="255">
        <v>221843</v>
      </c>
      <c r="N44" s="60">
        <v>43854</v>
      </c>
    </row>
    <row r="45" spans="1:14" ht="15.75" customHeight="1" x14ac:dyDescent="0.25">
      <c r="A45" s="63" t="s">
        <v>125</v>
      </c>
      <c r="B45" s="186">
        <v>11</v>
      </c>
      <c r="C45" s="64" t="s">
        <v>179</v>
      </c>
      <c r="D45" s="67" t="s">
        <v>180</v>
      </c>
      <c r="E45" s="67" t="s">
        <v>476</v>
      </c>
      <c r="F45" s="67" t="s">
        <v>180</v>
      </c>
      <c r="G45" s="67" t="s">
        <v>181</v>
      </c>
      <c r="H45" s="67" t="s">
        <v>182</v>
      </c>
      <c r="I45" s="69" t="s">
        <v>183</v>
      </c>
      <c r="J45" s="67" t="s">
        <v>148</v>
      </c>
      <c r="K45" s="58">
        <v>2019</v>
      </c>
      <c r="L45" s="58" t="s">
        <v>20</v>
      </c>
      <c r="M45" s="258">
        <v>11</v>
      </c>
      <c r="N45" s="62">
        <v>43854</v>
      </c>
    </row>
    <row r="46" spans="1:14" ht="15.75" customHeight="1" x14ac:dyDescent="0.25">
      <c r="A46" s="63" t="s">
        <v>125</v>
      </c>
      <c r="B46" s="186">
        <v>1</v>
      </c>
      <c r="C46" s="64" t="s">
        <v>184</v>
      </c>
      <c r="D46" s="67" t="s">
        <v>180</v>
      </c>
      <c r="E46" s="67" t="s">
        <v>476</v>
      </c>
      <c r="F46" s="67" t="s">
        <v>180</v>
      </c>
      <c r="G46" s="67" t="s">
        <v>181</v>
      </c>
      <c r="H46" s="67" t="s">
        <v>182</v>
      </c>
      <c r="I46" s="69" t="s">
        <v>183</v>
      </c>
      <c r="J46" s="67" t="s">
        <v>148</v>
      </c>
      <c r="K46" s="58">
        <v>2019</v>
      </c>
      <c r="L46" s="58" t="s">
        <v>24</v>
      </c>
      <c r="M46" s="258">
        <v>1</v>
      </c>
      <c r="N46" s="62">
        <v>43854</v>
      </c>
    </row>
    <row r="47" spans="1:14" ht="15.75" customHeight="1" x14ac:dyDescent="0.25">
      <c r="A47" s="211" t="s">
        <v>125</v>
      </c>
      <c r="B47" s="212">
        <f>24266-14859</f>
        <v>9407</v>
      </c>
      <c r="C47" s="88" t="s">
        <v>202</v>
      </c>
      <c r="D47" s="88" t="s">
        <v>203</v>
      </c>
      <c r="E47" s="88" t="s">
        <v>475</v>
      </c>
      <c r="F47" s="87" t="s">
        <v>204</v>
      </c>
      <c r="G47" s="88" t="s">
        <v>205</v>
      </c>
      <c r="H47" s="87" t="s">
        <v>206</v>
      </c>
      <c r="I47" s="66" t="s">
        <v>207</v>
      </c>
      <c r="J47" s="87" t="s">
        <v>208</v>
      </c>
      <c r="K47" s="87">
        <v>2019</v>
      </c>
      <c r="L47" s="87" t="s">
        <v>20</v>
      </c>
      <c r="M47" s="86">
        <v>24266</v>
      </c>
      <c r="N47" s="89">
        <v>43861</v>
      </c>
    </row>
    <row r="48" spans="1:14" ht="15.75" customHeight="1" x14ac:dyDescent="0.25">
      <c r="A48" s="90" t="s">
        <v>125</v>
      </c>
      <c r="B48" s="187">
        <v>2259</v>
      </c>
      <c r="C48" s="88" t="s">
        <v>209</v>
      </c>
      <c r="D48" s="88" t="s">
        <v>203</v>
      </c>
      <c r="E48" s="88" t="s">
        <v>475</v>
      </c>
      <c r="F48" s="87" t="s">
        <v>204</v>
      </c>
      <c r="G48" s="88" t="s">
        <v>205</v>
      </c>
      <c r="H48" s="87" t="s">
        <v>206</v>
      </c>
      <c r="I48" s="66" t="s">
        <v>207</v>
      </c>
      <c r="J48" s="87" t="s">
        <v>208</v>
      </c>
      <c r="K48" s="87">
        <v>2019</v>
      </c>
      <c r="L48" s="87" t="s">
        <v>24</v>
      </c>
      <c r="M48" s="86">
        <v>2259</v>
      </c>
      <c r="N48" s="89">
        <v>43861</v>
      </c>
    </row>
    <row r="49" spans="1:14" ht="15.75" customHeight="1" x14ac:dyDescent="0.25">
      <c r="A49" s="211" t="s">
        <v>125</v>
      </c>
      <c r="B49" s="212">
        <f>175248-165248</f>
        <v>10000</v>
      </c>
      <c r="C49" s="88" t="s">
        <v>210</v>
      </c>
      <c r="D49" s="88" t="s">
        <v>203</v>
      </c>
      <c r="E49" s="88" t="s">
        <v>475</v>
      </c>
      <c r="F49" s="87" t="s">
        <v>204</v>
      </c>
      <c r="G49" s="88" t="s">
        <v>205</v>
      </c>
      <c r="H49" s="87" t="s">
        <v>206</v>
      </c>
      <c r="I49" s="66" t="s">
        <v>207</v>
      </c>
      <c r="J49" s="87" t="s">
        <v>208</v>
      </c>
      <c r="K49" s="87">
        <v>2019</v>
      </c>
      <c r="L49" s="87" t="s">
        <v>26</v>
      </c>
      <c r="M49" s="86">
        <v>175248</v>
      </c>
      <c r="N49" s="89">
        <v>43861</v>
      </c>
    </row>
    <row r="50" spans="1:14" ht="15.75" customHeight="1" x14ac:dyDescent="0.25">
      <c r="A50" s="98" t="s">
        <v>125</v>
      </c>
      <c r="B50" s="188">
        <v>33</v>
      </c>
      <c r="C50" s="99" t="s">
        <v>215</v>
      </c>
      <c r="D50" s="99" t="s">
        <v>216</v>
      </c>
      <c r="E50" s="99" t="s">
        <v>476</v>
      </c>
      <c r="F50" s="99" t="s">
        <v>216</v>
      </c>
      <c r="G50" s="99" t="s">
        <v>217</v>
      </c>
      <c r="H50" s="99" t="s">
        <v>218</v>
      </c>
      <c r="I50" s="69" t="s">
        <v>219</v>
      </c>
      <c r="J50" s="99" t="s">
        <v>220</v>
      </c>
      <c r="K50" s="96">
        <v>2019</v>
      </c>
      <c r="L50" s="96" t="s">
        <v>20</v>
      </c>
      <c r="M50" s="259">
        <v>33</v>
      </c>
      <c r="N50" s="97">
        <v>43879</v>
      </c>
    </row>
    <row r="51" spans="1:14" ht="15.75" customHeight="1" x14ac:dyDescent="0.25">
      <c r="A51" s="98" t="s">
        <v>125</v>
      </c>
      <c r="B51" s="188">
        <v>6</v>
      </c>
      <c r="C51" s="99" t="s">
        <v>221</v>
      </c>
      <c r="D51" s="99" t="s">
        <v>216</v>
      </c>
      <c r="E51" s="99" t="s">
        <v>476</v>
      </c>
      <c r="F51" s="99" t="s">
        <v>216</v>
      </c>
      <c r="G51" s="99" t="s">
        <v>217</v>
      </c>
      <c r="H51" s="99" t="s">
        <v>218</v>
      </c>
      <c r="I51" s="69" t="s">
        <v>219</v>
      </c>
      <c r="J51" s="99" t="s">
        <v>220</v>
      </c>
      <c r="K51" s="96">
        <v>2019</v>
      </c>
      <c r="L51" s="96" t="s">
        <v>24</v>
      </c>
      <c r="M51" s="259">
        <v>6</v>
      </c>
      <c r="N51" s="97">
        <v>43879</v>
      </c>
    </row>
    <row r="52" spans="1:14" ht="15.75" customHeight="1" x14ac:dyDescent="0.25">
      <c r="A52" s="102" t="s">
        <v>125</v>
      </c>
      <c r="B52" s="189">
        <v>170</v>
      </c>
      <c r="C52" s="101" t="s">
        <v>222</v>
      </c>
      <c r="D52" s="101" t="s">
        <v>223</v>
      </c>
      <c r="E52" s="101" t="s">
        <v>476</v>
      </c>
      <c r="F52" s="101" t="s">
        <v>223</v>
      </c>
      <c r="G52" s="101" t="s">
        <v>224</v>
      </c>
      <c r="H52" s="100" t="s">
        <v>225</v>
      </c>
      <c r="I52" s="66" t="s">
        <v>226</v>
      </c>
      <c r="J52" s="100" t="s">
        <v>220</v>
      </c>
      <c r="K52" s="100">
        <v>2019</v>
      </c>
      <c r="L52" s="100" t="s">
        <v>20</v>
      </c>
      <c r="M52" s="260">
        <v>170</v>
      </c>
      <c r="N52" s="103">
        <v>43879</v>
      </c>
    </row>
    <row r="53" spans="1:14" ht="15.75" customHeight="1" x14ac:dyDescent="0.25">
      <c r="A53" s="102" t="s">
        <v>125</v>
      </c>
      <c r="B53" s="189">
        <v>28</v>
      </c>
      <c r="C53" s="101" t="s">
        <v>227</v>
      </c>
      <c r="D53" s="101" t="s">
        <v>223</v>
      </c>
      <c r="E53" s="101" t="s">
        <v>476</v>
      </c>
      <c r="F53" s="101" t="s">
        <v>223</v>
      </c>
      <c r="G53" s="101" t="s">
        <v>224</v>
      </c>
      <c r="H53" s="101" t="s">
        <v>225</v>
      </c>
      <c r="I53" s="66" t="s">
        <v>226</v>
      </c>
      <c r="J53" s="100" t="s">
        <v>220</v>
      </c>
      <c r="K53" s="100">
        <v>2019</v>
      </c>
      <c r="L53" s="100" t="s">
        <v>24</v>
      </c>
      <c r="M53" s="260">
        <v>28</v>
      </c>
      <c r="N53" s="103">
        <v>43879</v>
      </c>
    </row>
    <row r="54" spans="1:14" ht="15" customHeight="1" x14ac:dyDescent="0.25">
      <c r="A54" s="133" t="s">
        <v>125</v>
      </c>
      <c r="B54" s="190">
        <v>15</v>
      </c>
      <c r="C54" s="134" t="s">
        <v>247</v>
      </c>
      <c r="D54" s="106" t="s">
        <v>240</v>
      </c>
      <c r="E54" s="106" t="s">
        <v>476</v>
      </c>
      <c r="F54" s="134" t="s">
        <v>248</v>
      </c>
      <c r="G54" s="134" t="s">
        <v>249</v>
      </c>
      <c r="H54" s="134" t="s">
        <v>250</v>
      </c>
      <c r="I54" s="68" t="s">
        <v>251</v>
      </c>
      <c r="J54" s="128" t="s">
        <v>242</v>
      </c>
      <c r="K54" s="128">
        <v>2019</v>
      </c>
      <c r="L54" s="128" t="s">
        <v>20</v>
      </c>
      <c r="M54" s="261">
        <v>15</v>
      </c>
      <c r="N54" s="132">
        <v>43880</v>
      </c>
    </row>
    <row r="55" spans="1:14" ht="15" customHeight="1" x14ac:dyDescent="0.25">
      <c r="A55" s="133" t="s">
        <v>125</v>
      </c>
      <c r="B55" s="190">
        <v>1</v>
      </c>
      <c r="C55" s="134" t="s">
        <v>252</v>
      </c>
      <c r="D55" s="106" t="s">
        <v>240</v>
      </c>
      <c r="E55" s="106" t="s">
        <v>476</v>
      </c>
      <c r="F55" s="134" t="s">
        <v>248</v>
      </c>
      <c r="G55" s="134" t="s">
        <v>249</v>
      </c>
      <c r="H55" s="134" t="s">
        <v>250</v>
      </c>
      <c r="I55" s="68" t="s">
        <v>251</v>
      </c>
      <c r="J55" s="128" t="s">
        <v>242</v>
      </c>
      <c r="K55" s="128">
        <v>2019</v>
      </c>
      <c r="L55" s="128" t="s">
        <v>24</v>
      </c>
      <c r="M55" s="261">
        <v>1</v>
      </c>
      <c r="N55" s="132">
        <v>43880</v>
      </c>
    </row>
    <row r="56" spans="1:14" ht="15" customHeight="1" x14ac:dyDescent="0.25">
      <c r="A56" s="130" t="s">
        <v>125</v>
      </c>
      <c r="B56" s="191">
        <v>120</v>
      </c>
      <c r="C56" s="129" t="s">
        <v>253</v>
      </c>
      <c r="D56" s="105" t="s">
        <v>240</v>
      </c>
      <c r="E56" s="105" t="s">
        <v>476</v>
      </c>
      <c r="F56" s="129" t="s">
        <v>248</v>
      </c>
      <c r="G56" s="129" t="s">
        <v>249</v>
      </c>
      <c r="H56" s="129" t="s">
        <v>250</v>
      </c>
      <c r="I56" s="66" t="s">
        <v>251</v>
      </c>
      <c r="J56" s="127" t="s">
        <v>245</v>
      </c>
      <c r="K56" s="127">
        <v>2019</v>
      </c>
      <c r="L56" s="127" t="s">
        <v>20</v>
      </c>
      <c r="M56" s="262">
        <v>120</v>
      </c>
      <c r="N56" s="131">
        <v>43880</v>
      </c>
    </row>
    <row r="57" spans="1:14" ht="15" customHeight="1" x14ac:dyDescent="0.25">
      <c r="A57" s="130" t="s">
        <v>125</v>
      </c>
      <c r="B57" s="191">
        <v>10</v>
      </c>
      <c r="C57" s="129" t="s">
        <v>246</v>
      </c>
      <c r="D57" s="105" t="s">
        <v>240</v>
      </c>
      <c r="E57" s="105" t="s">
        <v>476</v>
      </c>
      <c r="F57" s="129" t="s">
        <v>248</v>
      </c>
      <c r="G57" s="129" t="s">
        <v>249</v>
      </c>
      <c r="H57" s="129" t="s">
        <v>250</v>
      </c>
      <c r="I57" s="66" t="s">
        <v>251</v>
      </c>
      <c r="J57" s="127" t="s">
        <v>245</v>
      </c>
      <c r="K57" s="127">
        <v>2019</v>
      </c>
      <c r="L57" s="127" t="s">
        <v>24</v>
      </c>
      <c r="M57" s="262">
        <v>10</v>
      </c>
      <c r="N57" s="131">
        <v>43880</v>
      </c>
    </row>
    <row r="58" spans="1:14" ht="15.75" customHeight="1" x14ac:dyDescent="0.25">
      <c r="A58" s="135" t="s">
        <v>125</v>
      </c>
      <c r="B58" s="192">
        <v>16664</v>
      </c>
      <c r="C58" s="18" t="s">
        <v>254</v>
      </c>
      <c r="D58" s="136" t="s">
        <v>255</v>
      </c>
      <c r="E58" s="136" t="s">
        <v>475</v>
      </c>
      <c r="F58" s="136" t="s">
        <v>256</v>
      </c>
      <c r="G58" s="18" t="s">
        <v>257</v>
      </c>
      <c r="H58" s="18" t="s">
        <v>258</v>
      </c>
      <c r="I58" s="69" t="s">
        <v>259</v>
      </c>
      <c r="J58" s="136" t="s">
        <v>45</v>
      </c>
      <c r="K58" s="136">
        <v>2019</v>
      </c>
      <c r="L58" s="18" t="s">
        <v>20</v>
      </c>
      <c r="M58" s="242">
        <v>16664</v>
      </c>
      <c r="N58" s="174">
        <v>43885</v>
      </c>
    </row>
    <row r="59" spans="1:14" ht="15.75" customHeight="1" x14ac:dyDescent="0.25">
      <c r="A59" s="135" t="s">
        <v>125</v>
      </c>
      <c r="B59" s="192">
        <v>3097</v>
      </c>
      <c r="C59" s="18" t="s">
        <v>260</v>
      </c>
      <c r="D59" s="136" t="s">
        <v>255</v>
      </c>
      <c r="E59" s="136" t="s">
        <v>475</v>
      </c>
      <c r="F59" s="136" t="s">
        <v>256</v>
      </c>
      <c r="G59" s="18" t="s">
        <v>257</v>
      </c>
      <c r="H59" s="18" t="s">
        <v>258</v>
      </c>
      <c r="I59" s="69" t="s">
        <v>259</v>
      </c>
      <c r="J59" s="136" t="s">
        <v>45</v>
      </c>
      <c r="K59" s="136">
        <v>2019</v>
      </c>
      <c r="L59" s="18" t="s">
        <v>24</v>
      </c>
      <c r="M59" s="242">
        <v>3097</v>
      </c>
      <c r="N59" s="174">
        <v>43885</v>
      </c>
    </row>
    <row r="60" spans="1:14" ht="15.75" customHeight="1" x14ac:dyDescent="0.25">
      <c r="A60" s="135" t="s">
        <v>125</v>
      </c>
      <c r="B60" s="192">
        <v>712862</v>
      </c>
      <c r="C60" s="18" t="s">
        <v>261</v>
      </c>
      <c r="D60" s="136" t="s">
        <v>255</v>
      </c>
      <c r="E60" s="136" t="s">
        <v>475</v>
      </c>
      <c r="F60" s="136" t="s">
        <v>256</v>
      </c>
      <c r="G60" s="18" t="s">
        <v>257</v>
      </c>
      <c r="H60" s="18" t="s">
        <v>258</v>
      </c>
      <c r="I60" s="69" t="s">
        <v>259</v>
      </c>
      <c r="J60" s="136" t="s">
        <v>45</v>
      </c>
      <c r="K60" s="136">
        <v>2019</v>
      </c>
      <c r="L60" s="18" t="s">
        <v>26</v>
      </c>
      <c r="M60" s="242">
        <v>712862</v>
      </c>
      <c r="N60" s="174">
        <v>43885</v>
      </c>
    </row>
    <row r="61" spans="1:14" ht="15.75" customHeight="1" x14ac:dyDescent="0.25">
      <c r="A61" s="137" t="s">
        <v>125</v>
      </c>
      <c r="B61" s="193">
        <v>13813</v>
      </c>
      <c r="C61" s="11" t="s">
        <v>262</v>
      </c>
      <c r="D61" t="s">
        <v>263</v>
      </c>
      <c r="E61" t="s">
        <v>475</v>
      </c>
      <c r="F61" t="s">
        <v>256</v>
      </c>
      <c r="G61" s="11" t="s">
        <v>257</v>
      </c>
      <c r="H61" s="11" t="s">
        <v>258</v>
      </c>
      <c r="I61" s="138" t="s">
        <v>259</v>
      </c>
      <c r="J61" t="s">
        <v>49</v>
      </c>
      <c r="K61">
        <v>2019</v>
      </c>
      <c r="L61" s="11" t="s">
        <v>20</v>
      </c>
      <c r="M61" s="243">
        <v>13813</v>
      </c>
      <c r="N61" s="170">
        <v>43885</v>
      </c>
    </row>
    <row r="62" spans="1:14" ht="15.75" customHeight="1" x14ac:dyDescent="0.25">
      <c r="A62" s="137" t="s">
        <v>125</v>
      </c>
      <c r="B62" s="193">
        <v>2596</v>
      </c>
      <c r="C62" s="11" t="s">
        <v>264</v>
      </c>
      <c r="D62" t="s">
        <v>263</v>
      </c>
      <c r="E62" t="s">
        <v>475</v>
      </c>
      <c r="F62" t="s">
        <v>256</v>
      </c>
      <c r="G62" s="11" t="s">
        <v>257</v>
      </c>
      <c r="H62" s="11" t="s">
        <v>258</v>
      </c>
      <c r="I62" s="138" t="s">
        <v>259</v>
      </c>
      <c r="J62" t="s">
        <v>49</v>
      </c>
      <c r="K62">
        <v>2019</v>
      </c>
      <c r="L62" s="11" t="s">
        <v>24</v>
      </c>
      <c r="M62" s="243">
        <v>2596</v>
      </c>
      <c r="N62" s="170">
        <v>43885</v>
      </c>
    </row>
    <row r="63" spans="1:14" ht="15.75" customHeight="1" x14ac:dyDescent="0.25">
      <c r="A63" s="137" t="s">
        <v>125</v>
      </c>
      <c r="B63" s="193">
        <v>397820</v>
      </c>
      <c r="C63" s="11" t="s">
        <v>265</v>
      </c>
      <c r="D63" t="s">
        <v>263</v>
      </c>
      <c r="E63" t="s">
        <v>475</v>
      </c>
      <c r="F63" t="s">
        <v>256</v>
      </c>
      <c r="G63" s="11" t="s">
        <v>257</v>
      </c>
      <c r="H63" s="11" t="s">
        <v>258</v>
      </c>
      <c r="I63" s="138" t="s">
        <v>259</v>
      </c>
      <c r="J63" t="s">
        <v>49</v>
      </c>
      <c r="K63">
        <v>2019</v>
      </c>
      <c r="L63" s="11" t="s">
        <v>26</v>
      </c>
      <c r="M63" s="243">
        <v>397820</v>
      </c>
      <c r="N63" s="170">
        <v>43885</v>
      </c>
    </row>
    <row r="64" spans="1:14" ht="15.75" customHeight="1" x14ac:dyDescent="0.25">
      <c r="A64" s="135" t="s">
        <v>125</v>
      </c>
      <c r="B64" s="192">
        <v>1534</v>
      </c>
      <c r="C64" s="18" t="s">
        <v>266</v>
      </c>
      <c r="D64" s="136" t="s">
        <v>267</v>
      </c>
      <c r="E64" s="136" t="s">
        <v>475</v>
      </c>
      <c r="F64" s="136" t="s">
        <v>256</v>
      </c>
      <c r="G64" s="18" t="s">
        <v>257</v>
      </c>
      <c r="H64" s="18" t="s">
        <v>258</v>
      </c>
      <c r="I64" s="69" t="s">
        <v>259</v>
      </c>
      <c r="J64" s="136" t="s">
        <v>58</v>
      </c>
      <c r="K64" s="136">
        <v>2019</v>
      </c>
      <c r="L64" s="18" t="s">
        <v>20</v>
      </c>
      <c r="M64" s="242">
        <v>1534</v>
      </c>
      <c r="N64" s="174">
        <v>43885</v>
      </c>
    </row>
    <row r="65" spans="1:14" ht="15.75" customHeight="1" x14ac:dyDescent="0.25">
      <c r="A65" s="135" t="s">
        <v>125</v>
      </c>
      <c r="B65" s="192">
        <v>471</v>
      </c>
      <c r="C65" s="18" t="s">
        <v>268</v>
      </c>
      <c r="D65" s="136" t="s">
        <v>267</v>
      </c>
      <c r="E65" s="136" t="s">
        <v>475</v>
      </c>
      <c r="F65" s="136" t="s">
        <v>256</v>
      </c>
      <c r="G65" s="18" t="s">
        <v>257</v>
      </c>
      <c r="H65" s="18" t="s">
        <v>258</v>
      </c>
      <c r="I65" s="69" t="s">
        <v>259</v>
      </c>
      <c r="J65" s="136" t="s">
        <v>58</v>
      </c>
      <c r="K65" s="136">
        <v>2019</v>
      </c>
      <c r="L65" s="18" t="s">
        <v>24</v>
      </c>
      <c r="M65" s="242">
        <v>471</v>
      </c>
      <c r="N65" s="174">
        <v>43885</v>
      </c>
    </row>
    <row r="66" spans="1:14" ht="15.75" customHeight="1" x14ac:dyDescent="0.25">
      <c r="A66" s="135" t="s">
        <v>125</v>
      </c>
      <c r="B66" s="192">
        <v>76913</v>
      </c>
      <c r="C66" s="18" t="s">
        <v>269</v>
      </c>
      <c r="D66" s="136" t="s">
        <v>267</v>
      </c>
      <c r="E66" s="136" t="s">
        <v>475</v>
      </c>
      <c r="F66" s="136" t="s">
        <v>256</v>
      </c>
      <c r="G66" s="18" t="s">
        <v>257</v>
      </c>
      <c r="H66" s="18" t="s">
        <v>258</v>
      </c>
      <c r="I66" s="69" t="s">
        <v>259</v>
      </c>
      <c r="J66" s="136" t="s">
        <v>58</v>
      </c>
      <c r="K66" s="136">
        <v>2019</v>
      </c>
      <c r="L66" s="18" t="s">
        <v>26</v>
      </c>
      <c r="M66" s="242">
        <v>76913</v>
      </c>
      <c r="N66" s="174">
        <v>43885</v>
      </c>
    </row>
    <row r="67" spans="1:14" ht="15.75" customHeight="1" x14ac:dyDescent="0.25">
      <c r="A67" s="137" t="s">
        <v>125</v>
      </c>
      <c r="B67" s="193">
        <v>39054</v>
      </c>
      <c r="C67" s="11" t="s">
        <v>270</v>
      </c>
      <c r="D67" t="s">
        <v>271</v>
      </c>
      <c r="E67" t="s">
        <v>475</v>
      </c>
      <c r="F67" t="s">
        <v>256</v>
      </c>
      <c r="G67" s="11" t="s">
        <v>257</v>
      </c>
      <c r="H67" s="11" t="s">
        <v>258</v>
      </c>
      <c r="I67" s="138" t="s">
        <v>259</v>
      </c>
      <c r="J67" t="s">
        <v>32</v>
      </c>
      <c r="K67">
        <v>2019</v>
      </c>
      <c r="L67" s="11" t="s">
        <v>20</v>
      </c>
      <c r="M67" s="243">
        <v>39054</v>
      </c>
      <c r="N67" s="170">
        <v>43885</v>
      </c>
    </row>
    <row r="68" spans="1:14" ht="15.75" customHeight="1" x14ac:dyDescent="0.25">
      <c r="A68" s="137" t="s">
        <v>125</v>
      </c>
      <c r="B68" s="193">
        <v>6707</v>
      </c>
      <c r="C68" s="11" t="s">
        <v>272</v>
      </c>
      <c r="D68" t="s">
        <v>271</v>
      </c>
      <c r="E68" t="s">
        <v>475</v>
      </c>
      <c r="F68" t="s">
        <v>256</v>
      </c>
      <c r="G68" s="11" t="s">
        <v>257</v>
      </c>
      <c r="H68" s="11" t="s">
        <v>258</v>
      </c>
      <c r="I68" s="138" t="s">
        <v>259</v>
      </c>
      <c r="J68" t="s">
        <v>32</v>
      </c>
      <c r="K68">
        <v>2019</v>
      </c>
      <c r="L68" s="11" t="s">
        <v>24</v>
      </c>
      <c r="M68" s="243">
        <v>6707</v>
      </c>
      <c r="N68" s="170">
        <v>43885</v>
      </c>
    </row>
    <row r="69" spans="1:14" ht="15.75" customHeight="1" x14ac:dyDescent="0.25">
      <c r="A69" s="137" t="s">
        <v>125</v>
      </c>
      <c r="B69" s="193">
        <v>935671</v>
      </c>
      <c r="C69" s="11" t="s">
        <v>273</v>
      </c>
      <c r="D69" t="s">
        <v>271</v>
      </c>
      <c r="E69" t="s">
        <v>475</v>
      </c>
      <c r="F69" t="s">
        <v>256</v>
      </c>
      <c r="G69" s="11" t="s">
        <v>257</v>
      </c>
      <c r="H69" s="11" t="s">
        <v>258</v>
      </c>
      <c r="I69" s="138" t="s">
        <v>259</v>
      </c>
      <c r="J69" t="s">
        <v>32</v>
      </c>
      <c r="K69">
        <v>2019</v>
      </c>
      <c r="L69" s="11" t="s">
        <v>26</v>
      </c>
      <c r="M69" s="243">
        <v>935671</v>
      </c>
      <c r="N69" s="170">
        <v>43885</v>
      </c>
    </row>
    <row r="70" spans="1:14" ht="15.75" customHeight="1" x14ac:dyDescent="0.25">
      <c r="A70" s="135" t="s">
        <v>125</v>
      </c>
      <c r="B70" s="192">
        <v>2238</v>
      </c>
      <c r="C70" s="18" t="s">
        <v>274</v>
      </c>
      <c r="D70" s="136" t="s">
        <v>275</v>
      </c>
      <c r="E70" s="136" t="s">
        <v>475</v>
      </c>
      <c r="F70" s="136" t="s">
        <v>256</v>
      </c>
      <c r="G70" s="18" t="s">
        <v>257</v>
      </c>
      <c r="H70" s="18" t="s">
        <v>258</v>
      </c>
      <c r="I70" s="69" t="s">
        <v>259</v>
      </c>
      <c r="J70" s="136" t="s">
        <v>61</v>
      </c>
      <c r="K70" s="136">
        <v>2019</v>
      </c>
      <c r="L70" s="18" t="s">
        <v>20</v>
      </c>
      <c r="M70" s="242">
        <v>2238</v>
      </c>
      <c r="N70" s="174">
        <v>43885</v>
      </c>
    </row>
    <row r="71" spans="1:14" ht="15.75" customHeight="1" x14ac:dyDescent="0.25">
      <c r="A71" s="135" t="s">
        <v>125</v>
      </c>
      <c r="B71" s="192">
        <v>809</v>
      </c>
      <c r="C71" s="18" t="s">
        <v>276</v>
      </c>
      <c r="D71" s="136" t="s">
        <v>275</v>
      </c>
      <c r="E71" s="136" t="s">
        <v>475</v>
      </c>
      <c r="F71" s="136" t="s">
        <v>256</v>
      </c>
      <c r="G71" s="18" t="s">
        <v>257</v>
      </c>
      <c r="H71" s="18" t="s">
        <v>258</v>
      </c>
      <c r="I71" s="69" t="s">
        <v>259</v>
      </c>
      <c r="J71" s="136" t="s">
        <v>61</v>
      </c>
      <c r="K71" s="136">
        <v>2019</v>
      </c>
      <c r="L71" s="18" t="s">
        <v>24</v>
      </c>
      <c r="M71" s="224">
        <v>809</v>
      </c>
      <c r="N71" s="174">
        <v>43885</v>
      </c>
    </row>
    <row r="72" spans="1:14" ht="15.75" customHeight="1" x14ac:dyDescent="0.25">
      <c r="A72" s="135" t="s">
        <v>125</v>
      </c>
      <c r="B72" s="192">
        <v>124973</v>
      </c>
      <c r="C72" s="18" t="s">
        <v>277</v>
      </c>
      <c r="D72" s="136" t="s">
        <v>275</v>
      </c>
      <c r="E72" s="136" t="s">
        <v>475</v>
      </c>
      <c r="F72" s="136" t="s">
        <v>256</v>
      </c>
      <c r="G72" s="18" t="s">
        <v>257</v>
      </c>
      <c r="H72" s="18" t="s">
        <v>258</v>
      </c>
      <c r="I72" s="69" t="s">
        <v>259</v>
      </c>
      <c r="J72" s="136" t="s">
        <v>61</v>
      </c>
      <c r="K72" s="136">
        <v>2019</v>
      </c>
      <c r="L72" s="18" t="s">
        <v>26</v>
      </c>
      <c r="M72" s="250">
        <v>124973</v>
      </c>
      <c r="N72" s="174">
        <v>43885</v>
      </c>
    </row>
    <row r="73" spans="1:14" ht="15.75" customHeight="1" x14ac:dyDescent="0.25">
      <c r="A73" s="137" t="s">
        <v>125</v>
      </c>
      <c r="B73" s="193">
        <v>21379</v>
      </c>
      <c r="C73" s="11" t="s">
        <v>278</v>
      </c>
      <c r="D73" t="s">
        <v>279</v>
      </c>
      <c r="E73" t="s">
        <v>475</v>
      </c>
      <c r="F73" t="s">
        <v>256</v>
      </c>
      <c r="G73" s="11" t="s">
        <v>257</v>
      </c>
      <c r="H73" s="11" t="s">
        <v>258</v>
      </c>
      <c r="I73" s="138" t="s">
        <v>259</v>
      </c>
      <c r="J73" t="s">
        <v>61</v>
      </c>
      <c r="K73">
        <v>2019</v>
      </c>
      <c r="L73" s="11" t="s">
        <v>20</v>
      </c>
      <c r="M73" s="246">
        <v>21379</v>
      </c>
      <c r="N73" s="170">
        <v>43885</v>
      </c>
    </row>
    <row r="74" spans="1:14" ht="15.75" customHeight="1" x14ac:dyDescent="0.25">
      <c r="A74" s="137" t="s">
        <v>125</v>
      </c>
      <c r="B74" s="193">
        <v>1762</v>
      </c>
      <c r="C74" s="11" t="s">
        <v>280</v>
      </c>
      <c r="D74" t="s">
        <v>279</v>
      </c>
      <c r="E74" t="s">
        <v>475</v>
      </c>
      <c r="F74" t="s">
        <v>256</v>
      </c>
      <c r="G74" s="11" t="s">
        <v>257</v>
      </c>
      <c r="H74" s="11" t="s">
        <v>258</v>
      </c>
      <c r="I74" s="138" t="s">
        <v>259</v>
      </c>
      <c r="J74" t="s">
        <v>61</v>
      </c>
      <c r="K74">
        <v>2019</v>
      </c>
      <c r="L74" s="11" t="s">
        <v>24</v>
      </c>
      <c r="M74" s="246">
        <v>1762</v>
      </c>
      <c r="N74" s="170">
        <v>43885</v>
      </c>
    </row>
    <row r="75" spans="1:14" ht="15.75" customHeight="1" x14ac:dyDescent="0.25">
      <c r="A75" s="137" t="s">
        <v>125</v>
      </c>
      <c r="B75" s="193">
        <v>477936</v>
      </c>
      <c r="C75" s="11" t="s">
        <v>281</v>
      </c>
      <c r="D75" t="s">
        <v>279</v>
      </c>
      <c r="E75" t="s">
        <v>475</v>
      </c>
      <c r="F75" t="s">
        <v>256</v>
      </c>
      <c r="G75" s="11" t="s">
        <v>257</v>
      </c>
      <c r="H75" s="11" t="s">
        <v>258</v>
      </c>
      <c r="I75" s="138" t="s">
        <v>259</v>
      </c>
      <c r="J75" t="s">
        <v>61</v>
      </c>
      <c r="K75">
        <v>2019</v>
      </c>
      <c r="L75" s="11" t="s">
        <v>26</v>
      </c>
      <c r="M75" s="246">
        <v>477936</v>
      </c>
      <c r="N75" s="170">
        <v>43885</v>
      </c>
    </row>
    <row r="76" spans="1:14" ht="15.75" customHeight="1" x14ac:dyDescent="0.25">
      <c r="A76" s="135" t="s">
        <v>125</v>
      </c>
      <c r="B76" s="192">
        <v>2</v>
      </c>
      <c r="C76" s="18" t="s">
        <v>282</v>
      </c>
      <c r="D76" s="136" t="s">
        <v>283</v>
      </c>
      <c r="E76" s="136" t="s">
        <v>476</v>
      </c>
      <c r="F76" s="136" t="s">
        <v>284</v>
      </c>
      <c r="G76" s="18" t="s">
        <v>285</v>
      </c>
      <c r="H76" s="18" t="s">
        <v>286</v>
      </c>
      <c r="I76" s="69" t="s">
        <v>287</v>
      </c>
      <c r="J76" s="136" t="s">
        <v>220</v>
      </c>
      <c r="K76" s="136">
        <v>2019</v>
      </c>
      <c r="L76" s="18" t="s">
        <v>20</v>
      </c>
      <c r="M76" s="224">
        <v>2</v>
      </c>
      <c r="N76" s="174">
        <v>43885</v>
      </c>
    </row>
    <row r="77" spans="1:14" ht="15.75" customHeight="1" x14ac:dyDescent="0.25">
      <c r="A77" s="137" t="s">
        <v>125</v>
      </c>
      <c r="B77" s="193">
        <v>2</v>
      </c>
      <c r="C77" s="11" t="s">
        <v>288</v>
      </c>
      <c r="D77" t="s">
        <v>289</v>
      </c>
      <c r="E77" t="s">
        <v>476</v>
      </c>
      <c r="F77" t="s">
        <v>290</v>
      </c>
      <c r="G77" s="11" t="s">
        <v>291</v>
      </c>
      <c r="H77" s="11" t="s">
        <v>286</v>
      </c>
      <c r="I77" s="138" t="s">
        <v>287</v>
      </c>
      <c r="J77" s="11" t="s">
        <v>220</v>
      </c>
      <c r="K77">
        <v>2019</v>
      </c>
      <c r="L77" s="11" t="s">
        <v>20</v>
      </c>
      <c r="M77" s="223">
        <v>2</v>
      </c>
      <c r="N77" s="170">
        <v>43886</v>
      </c>
    </row>
    <row r="78" spans="1:14" ht="15.75" customHeight="1" x14ac:dyDescent="0.25">
      <c r="A78" s="135" t="s">
        <v>125</v>
      </c>
      <c r="B78" s="192">
        <v>4</v>
      </c>
      <c r="C78" s="18" t="s">
        <v>292</v>
      </c>
      <c r="D78" s="136" t="s">
        <v>293</v>
      </c>
      <c r="E78" s="136" t="s">
        <v>476</v>
      </c>
      <c r="F78" s="136" t="s">
        <v>294</v>
      </c>
      <c r="G78" s="18" t="s">
        <v>295</v>
      </c>
      <c r="H78" s="18" t="s">
        <v>296</v>
      </c>
      <c r="I78" s="69" t="s">
        <v>287</v>
      </c>
      <c r="J78" s="18" t="s">
        <v>19</v>
      </c>
      <c r="K78" s="136">
        <v>2019</v>
      </c>
      <c r="L78" s="18" t="s">
        <v>20</v>
      </c>
      <c r="M78" s="224">
        <v>4</v>
      </c>
      <c r="N78" s="174">
        <v>43886</v>
      </c>
    </row>
    <row r="79" spans="1:14" ht="15.75" customHeight="1" x14ac:dyDescent="0.25">
      <c r="A79" s="137" t="s">
        <v>125</v>
      </c>
      <c r="B79" s="193">
        <v>5</v>
      </c>
      <c r="C79" s="11" t="s">
        <v>297</v>
      </c>
      <c r="D79" t="s">
        <v>298</v>
      </c>
      <c r="E79" t="s">
        <v>476</v>
      </c>
      <c r="F79" t="s">
        <v>294</v>
      </c>
      <c r="G79" s="11" t="s">
        <v>295</v>
      </c>
      <c r="H79" s="11" t="s">
        <v>296</v>
      </c>
      <c r="I79" s="138" t="s">
        <v>287</v>
      </c>
      <c r="J79" s="11" t="s">
        <v>220</v>
      </c>
      <c r="K79">
        <v>2019</v>
      </c>
      <c r="L79" s="11" t="s">
        <v>20</v>
      </c>
      <c r="M79" s="223">
        <v>5</v>
      </c>
      <c r="N79" s="170">
        <v>43886</v>
      </c>
    </row>
    <row r="80" spans="1:14" ht="15.75" customHeight="1" x14ac:dyDescent="0.25">
      <c r="A80" s="135" t="s">
        <v>125</v>
      </c>
      <c r="B80" s="192">
        <v>101</v>
      </c>
      <c r="C80" s="18" t="s">
        <v>299</v>
      </c>
      <c r="D80" s="136" t="s">
        <v>300</v>
      </c>
      <c r="E80" s="136" t="s">
        <v>476</v>
      </c>
      <c r="F80" s="136" t="s">
        <v>294</v>
      </c>
      <c r="G80" s="18" t="s">
        <v>295</v>
      </c>
      <c r="H80" s="18" t="s">
        <v>296</v>
      </c>
      <c r="I80" s="69" t="s">
        <v>287</v>
      </c>
      <c r="J80" s="18" t="s">
        <v>301</v>
      </c>
      <c r="K80" s="136">
        <v>2019</v>
      </c>
      <c r="L80" s="18" t="s">
        <v>20</v>
      </c>
      <c r="M80" s="224">
        <v>101</v>
      </c>
      <c r="N80" s="174">
        <v>43886</v>
      </c>
    </row>
    <row r="81" spans="1:14" ht="15.75" customHeight="1" x14ac:dyDescent="0.25">
      <c r="A81" s="135" t="s">
        <v>125</v>
      </c>
      <c r="B81" s="192">
        <v>12</v>
      </c>
      <c r="C81" s="18" t="s">
        <v>302</v>
      </c>
      <c r="D81" s="136" t="s">
        <v>300</v>
      </c>
      <c r="E81" s="136" t="s">
        <v>476</v>
      </c>
      <c r="F81" s="136" t="s">
        <v>294</v>
      </c>
      <c r="G81" s="18" t="s">
        <v>295</v>
      </c>
      <c r="H81" s="18" t="s">
        <v>296</v>
      </c>
      <c r="I81" s="69" t="s">
        <v>287</v>
      </c>
      <c r="J81" s="18" t="s">
        <v>301</v>
      </c>
      <c r="K81" s="136">
        <v>2019</v>
      </c>
      <c r="L81" s="18" t="s">
        <v>24</v>
      </c>
      <c r="M81" s="224">
        <v>12</v>
      </c>
      <c r="N81" s="174">
        <v>43886</v>
      </c>
    </row>
    <row r="82" spans="1:14" ht="15.75" customHeight="1" x14ac:dyDescent="0.25">
      <c r="A82" s="137" t="s">
        <v>125</v>
      </c>
      <c r="B82" s="193">
        <v>5</v>
      </c>
      <c r="C82" s="11" t="s">
        <v>326</v>
      </c>
      <c r="D82" t="s">
        <v>327</v>
      </c>
      <c r="E82" t="s">
        <v>476</v>
      </c>
      <c r="F82" t="s">
        <v>328</v>
      </c>
      <c r="G82" s="11" t="s">
        <v>329</v>
      </c>
      <c r="H82" s="11" t="s">
        <v>330</v>
      </c>
      <c r="I82" s="138" t="s">
        <v>331</v>
      </c>
      <c r="J82" s="11" t="s">
        <v>332</v>
      </c>
      <c r="K82">
        <v>2019</v>
      </c>
      <c r="L82" s="11" t="s">
        <v>20</v>
      </c>
      <c r="M82" s="223">
        <v>5</v>
      </c>
      <c r="N82" s="170">
        <v>43889</v>
      </c>
    </row>
    <row r="83" spans="1:14" ht="15.75" customHeight="1" x14ac:dyDescent="0.25">
      <c r="A83" s="137" t="s">
        <v>125</v>
      </c>
      <c r="B83" s="193">
        <v>1</v>
      </c>
      <c r="C83" s="11" t="s">
        <v>333</v>
      </c>
      <c r="D83" t="s">
        <v>334</v>
      </c>
      <c r="E83" t="s">
        <v>476</v>
      </c>
      <c r="F83" t="s">
        <v>328</v>
      </c>
      <c r="G83" s="11" t="s">
        <v>329</v>
      </c>
      <c r="H83" s="11" t="s">
        <v>330</v>
      </c>
      <c r="I83" s="138" t="s">
        <v>331</v>
      </c>
      <c r="J83" s="11" t="s">
        <v>332</v>
      </c>
      <c r="K83">
        <v>2019</v>
      </c>
      <c r="L83" s="11" t="s">
        <v>24</v>
      </c>
      <c r="M83" s="223">
        <v>1</v>
      </c>
      <c r="N83" s="170">
        <v>43889</v>
      </c>
    </row>
    <row r="84" spans="1:14" ht="15.75" customHeight="1" x14ac:dyDescent="0.25">
      <c r="A84" s="135" t="s">
        <v>125</v>
      </c>
      <c r="B84" s="192">
        <v>58</v>
      </c>
      <c r="C84" s="18" t="s">
        <v>335</v>
      </c>
      <c r="D84" s="136" t="s">
        <v>336</v>
      </c>
      <c r="E84" s="136" t="s">
        <v>476</v>
      </c>
      <c r="F84" s="136" t="s">
        <v>337</v>
      </c>
      <c r="G84" s="18" t="s">
        <v>329</v>
      </c>
      <c r="H84" s="18" t="s">
        <v>330</v>
      </c>
      <c r="I84" s="69" t="s">
        <v>331</v>
      </c>
      <c r="J84" s="18" t="s">
        <v>332</v>
      </c>
      <c r="K84" s="136">
        <v>2019</v>
      </c>
      <c r="L84" s="18" t="s">
        <v>20</v>
      </c>
      <c r="M84" s="224">
        <v>58</v>
      </c>
      <c r="N84" s="174">
        <v>43889</v>
      </c>
    </row>
    <row r="85" spans="1:14" ht="15.75" customHeight="1" x14ac:dyDescent="0.25">
      <c r="A85" s="135" t="s">
        <v>125</v>
      </c>
      <c r="B85" s="192">
        <v>10</v>
      </c>
      <c r="C85" s="18" t="s">
        <v>338</v>
      </c>
      <c r="D85" s="136" t="s">
        <v>336</v>
      </c>
      <c r="E85" s="136" t="s">
        <v>476</v>
      </c>
      <c r="F85" s="136" t="s">
        <v>337</v>
      </c>
      <c r="G85" s="18" t="s">
        <v>329</v>
      </c>
      <c r="H85" s="18" t="s">
        <v>330</v>
      </c>
      <c r="I85" s="69" t="s">
        <v>331</v>
      </c>
      <c r="J85" s="18" t="s">
        <v>332</v>
      </c>
      <c r="K85" s="136">
        <v>2019</v>
      </c>
      <c r="L85" s="18" t="s">
        <v>24</v>
      </c>
      <c r="M85" s="224">
        <v>10</v>
      </c>
      <c r="N85" s="174">
        <v>43889</v>
      </c>
    </row>
    <row r="86" spans="1:14" ht="15.75" customHeight="1" x14ac:dyDescent="0.25">
      <c r="A86" s="283" t="s">
        <v>125</v>
      </c>
      <c r="B86" s="339">
        <f>14-1-6</f>
        <v>7</v>
      </c>
      <c r="C86" s="155" t="s">
        <v>343</v>
      </c>
      <c r="D86" s="155" t="s">
        <v>344</v>
      </c>
      <c r="E86" s="155" t="s">
        <v>477</v>
      </c>
      <c r="F86" s="154" t="s">
        <v>28</v>
      </c>
      <c r="G86" s="154" t="s">
        <v>29</v>
      </c>
      <c r="H86" s="154" t="s">
        <v>30</v>
      </c>
      <c r="I86" s="160" t="s">
        <v>31</v>
      </c>
      <c r="J86" s="154" t="s">
        <v>32</v>
      </c>
      <c r="K86" s="154">
        <v>2019</v>
      </c>
      <c r="L86" s="154" t="s">
        <v>20</v>
      </c>
      <c r="M86" s="263">
        <v>14</v>
      </c>
      <c r="N86" s="164">
        <v>43910</v>
      </c>
    </row>
    <row r="87" spans="1:14" ht="15.75" customHeight="1" x14ac:dyDescent="0.25">
      <c r="A87" s="308" t="s">
        <v>115</v>
      </c>
      <c r="B87" s="340">
        <f>1-1</f>
        <v>0</v>
      </c>
      <c r="C87" s="155" t="s">
        <v>638</v>
      </c>
      <c r="D87" s="155" t="s">
        <v>344</v>
      </c>
      <c r="E87" s="155" t="s">
        <v>477</v>
      </c>
      <c r="F87" s="154" t="s">
        <v>28</v>
      </c>
      <c r="G87" s="155" t="s">
        <v>29</v>
      </c>
      <c r="H87" s="154" t="s">
        <v>30</v>
      </c>
      <c r="I87" s="160" t="s">
        <v>31</v>
      </c>
      <c r="J87" s="154" t="s">
        <v>32</v>
      </c>
      <c r="K87" s="154">
        <v>2019</v>
      </c>
      <c r="L87" s="154" t="s">
        <v>24</v>
      </c>
      <c r="M87" s="263">
        <v>1</v>
      </c>
      <c r="N87" s="164">
        <v>43910</v>
      </c>
    </row>
    <row r="88" spans="1:14" ht="15.75" customHeight="1" x14ac:dyDescent="0.25">
      <c r="A88" s="308" t="s">
        <v>115</v>
      </c>
      <c r="B88" s="340">
        <f>298-298</f>
        <v>0</v>
      </c>
      <c r="C88" s="155" t="s">
        <v>345</v>
      </c>
      <c r="D88" s="155" t="s">
        <v>344</v>
      </c>
      <c r="E88" s="155" t="s">
        <v>477</v>
      </c>
      <c r="F88" s="154" t="s">
        <v>28</v>
      </c>
      <c r="G88" s="155" t="s">
        <v>29</v>
      </c>
      <c r="H88" s="154" t="s">
        <v>30</v>
      </c>
      <c r="I88" s="160" t="s">
        <v>31</v>
      </c>
      <c r="J88" s="154" t="s">
        <v>32</v>
      </c>
      <c r="K88" s="154">
        <v>2019</v>
      </c>
      <c r="L88" s="154" t="s">
        <v>26</v>
      </c>
      <c r="M88" s="263">
        <v>298</v>
      </c>
      <c r="N88" s="164">
        <v>43910</v>
      </c>
    </row>
    <row r="89" spans="1:14" ht="15.75" customHeight="1" x14ac:dyDescent="0.25">
      <c r="A89" s="165" t="s">
        <v>125</v>
      </c>
      <c r="B89" s="194">
        <v>12</v>
      </c>
      <c r="C89" s="158" t="s">
        <v>346</v>
      </c>
      <c r="D89" s="158" t="s">
        <v>347</v>
      </c>
      <c r="E89" s="158" t="s">
        <v>477</v>
      </c>
      <c r="F89" s="161" t="s">
        <v>28</v>
      </c>
      <c r="G89" s="158" t="s">
        <v>29</v>
      </c>
      <c r="H89" s="161" t="s">
        <v>30</v>
      </c>
      <c r="I89" s="162" t="s">
        <v>31</v>
      </c>
      <c r="J89" s="161" t="s">
        <v>32</v>
      </c>
      <c r="K89" s="161">
        <v>2019</v>
      </c>
      <c r="L89" s="161" t="s">
        <v>20</v>
      </c>
      <c r="M89" s="167">
        <v>12</v>
      </c>
      <c r="N89" s="166">
        <v>43915</v>
      </c>
    </row>
    <row r="90" spans="1:14" ht="15.75" customHeight="1" x14ac:dyDescent="0.25">
      <c r="A90" s="165" t="s">
        <v>125</v>
      </c>
      <c r="B90" s="194">
        <v>2</v>
      </c>
      <c r="C90" s="158" t="s">
        <v>348</v>
      </c>
      <c r="D90" s="158" t="s">
        <v>347</v>
      </c>
      <c r="E90" s="158" t="s">
        <v>477</v>
      </c>
      <c r="F90" s="161" t="s">
        <v>28</v>
      </c>
      <c r="G90" s="158" t="s">
        <v>29</v>
      </c>
      <c r="H90" s="161" t="s">
        <v>30</v>
      </c>
      <c r="I90" s="162" t="s">
        <v>31</v>
      </c>
      <c r="J90" s="161" t="s">
        <v>32</v>
      </c>
      <c r="K90" s="161">
        <v>2019</v>
      </c>
      <c r="L90" s="161" t="s">
        <v>24</v>
      </c>
      <c r="M90" s="167">
        <v>2</v>
      </c>
      <c r="N90" s="166">
        <v>43915</v>
      </c>
    </row>
    <row r="91" spans="1:14" ht="15.75" customHeight="1" x14ac:dyDescent="0.25">
      <c r="A91" s="283" t="s">
        <v>125</v>
      </c>
      <c r="B91" s="309">
        <f>1759-135</f>
        <v>1624</v>
      </c>
      <c r="C91" s="158" t="s">
        <v>349</v>
      </c>
      <c r="D91" s="158" t="s">
        <v>347</v>
      </c>
      <c r="E91" s="158" t="s">
        <v>477</v>
      </c>
      <c r="F91" s="161" t="s">
        <v>28</v>
      </c>
      <c r="G91" s="158" t="s">
        <v>29</v>
      </c>
      <c r="H91" s="161" t="s">
        <v>30</v>
      </c>
      <c r="I91" s="162" t="s">
        <v>31</v>
      </c>
      <c r="J91" s="161" t="s">
        <v>32</v>
      </c>
      <c r="K91" s="161">
        <v>2019</v>
      </c>
      <c r="L91" s="161" t="s">
        <v>26</v>
      </c>
      <c r="M91" s="167">
        <v>1759</v>
      </c>
      <c r="N91" s="166">
        <v>43915</v>
      </c>
    </row>
    <row r="92" spans="1:14" ht="15.75" customHeight="1" x14ac:dyDescent="0.25">
      <c r="A92" s="163" t="s">
        <v>125</v>
      </c>
      <c r="B92" s="195">
        <v>549</v>
      </c>
      <c r="C92" s="155" t="s">
        <v>350</v>
      </c>
      <c r="D92" s="155" t="s">
        <v>351</v>
      </c>
      <c r="E92" s="155" t="s">
        <v>477</v>
      </c>
      <c r="F92" s="154" t="s">
        <v>28</v>
      </c>
      <c r="G92" s="155" t="s">
        <v>29</v>
      </c>
      <c r="H92" s="154" t="s">
        <v>30</v>
      </c>
      <c r="I92" s="160" t="s">
        <v>31</v>
      </c>
      <c r="J92" s="154" t="s">
        <v>32</v>
      </c>
      <c r="K92" s="154">
        <v>2019</v>
      </c>
      <c r="L92" s="154" t="s">
        <v>20</v>
      </c>
      <c r="M92" s="264">
        <v>549</v>
      </c>
      <c r="N92" s="164">
        <v>43921</v>
      </c>
    </row>
    <row r="93" spans="1:14" ht="15.75" customHeight="1" x14ac:dyDescent="0.25">
      <c r="A93" s="163" t="s">
        <v>125</v>
      </c>
      <c r="B93" s="195">
        <v>122</v>
      </c>
      <c r="C93" s="155" t="s">
        <v>352</v>
      </c>
      <c r="D93" s="155" t="s">
        <v>351</v>
      </c>
      <c r="E93" s="155" t="s">
        <v>477</v>
      </c>
      <c r="F93" s="154" t="s">
        <v>28</v>
      </c>
      <c r="G93" s="155" t="s">
        <v>29</v>
      </c>
      <c r="H93" s="154" t="s">
        <v>30</v>
      </c>
      <c r="I93" s="160" t="s">
        <v>31</v>
      </c>
      <c r="J93" s="154" t="s">
        <v>32</v>
      </c>
      <c r="K93" s="154">
        <v>2019</v>
      </c>
      <c r="L93" s="154" t="s">
        <v>24</v>
      </c>
      <c r="M93" s="264">
        <v>122</v>
      </c>
      <c r="N93" s="164">
        <v>43921</v>
      </c>
    </row>
    <row r="94" spans="1:14" ht="15.75" customHeight="1" x14ac:dyDescent="0.25">
      <c r="A94" s="163" t="s">
        <v>125</v>
      </c>
      <c r="B94" s="195">
        <v>61056</v>
      </c>
      <c r="C94" s="155" t="s">
        <v>353</v>
      </c>
      <c r="D94" s="155" t="s">
        <v>351</v>
      </c>
      <c r="E94" s="155" t="s">
        <v>477</v>
      </c>
      <c r="F94" s="154" t="s">
        <v>28</v>
      </c>
      <c r="G94" s="155" t="s">
        <v>29</v>
      </c>
      <c r="H94" s="154" t="s">
        <v>30</v>
      </c>
      <c r="I94" s="160" t="s">
        <v>31</v>
      </c>
      <c r="J94" s="154" t="s">
        <v>32</v>
      </c>
      <c r="K94" s="154">
        <v>2019</v>
      </c>
      <c r="L94" s="154" t="s">
        <v>26</v>
      </c>
      <c r="M94" s="264">
        <v>61056</v>
      </c>
      <c r="N94" s="164">
        <v>43921</v>
      </c>
    </row>
    <row r="95" spans="1:14" ht="15.75" customHeight="1" x14ac:dyDescent="0.25">
      <c r="A95" s="165" t="s">
        <v>125</v>
      </c>
      <c r="B95" s="194">
        <v>178</v>
      </c>
      <c r="C95" s="158" t="s">
        <v>354</v>
      </c>
      <c r="D95" s="158" t="s">
        <v>132</v>
      </c>
      <c r="E95" s="158" t="s">
        <v>477</v>
      </c>
      <c r="F95" s="153" t="s">
        <v>133</v>
      </c>
      <c r="G95" s="158" t="s">
        <v>134</v>
      </c>
      <c r="H95" s="158" t="s">
        <v>135</v>
      </c>
      <c r="I95" s="162" t="s">
        <v>136</v>
      </c>
      <c r="J95" s="158" t="s">
        <v>137</v>
      </c>
      <c r="K95" s="161">
        <v>2019</v>
      </c>
      <c r="L95" s="161" t="s">
        <v>20</v>
      </c>
      <c r="M95" s="167">
        <v>178</v>
      </c>
      <c r="N95" s="159">
        <v>43928</v>
      </c>
    </row>
    <row r="96" spans="1:14" ht="15.75" customHeight="1" x14ac:dyDescent="0.25">
      <c r="A96" s="165" t="s">
        <v>125</v>
      </c>
      <c r="B96" s="194">
        <v>24</v>
      </c>
      <c r="C96" s="158" t="s">
        <v>355</v>
      </c>
      <c r="D96" s="158" t="s">
        <v>132</v>
      </c>
      <c r="E96" s="158" t="s">
        <v>477</v>
      </c>
      <c r="F96" s="153" t="s">
        <v>133</v>
      </c>
      <c r="G96" s="158" t="s">
        <v>134</v>
      </c>
      <c r="H96" s="158" t="s">
        <v>135</v>
      </c>
      <c r="I96" s="162" t="s">
        <v>136</v>
      </c>
      <c r="J96" s="158" t="s">
        <v>137</v>
      </c>
      <c r="K96" s="161">
        <v>2019</v>
      </c>
      <c r="L96" s="161" t="s">
        <v>24</v>
      </c>
      <c r="M96" s="167">
        <v>24</v>
      </c>
      <c r="N96" s="159">
        <v>43928</v>
      </c>
    </row>
    <row r="97" spans="1:14" ht="15.75" customHeight="1" x14ac:dyDescent="0.25">
      <c r="A97" s="165" t="s">
        <v>125</v>
      </c>
      <c r="B97" s="194">
        <v>21389</v>
      </c>
      <c r="C97" s="158" t="s">
        <v>356</v>
      </c>
      <c r="D97" s="158" t="s">
        <v>132</v>
      </c>
      <c r="E97" s="158" t="s">
        <v>477</v>
      </c>
      <c r="F97" s="153" t="s">
        <v>133</v>
      </c>
      <c r="G97" s="158" t="s">
        <v>134</v>
      </c>
      <c r="H97" s="158" t="s">
        <v>135</v>
      </c>
      <c r="I97" s="162" t="s">
        <v>136</v>
      </c>
      <c r="J97" s="158" t="s">
        <v>137</v>
      </c>
      <c r="K97" s="161">
        <v>2019</v>
      </c>
      <c r="L97" s="161" t="s">
        <v>26</v>
      </c>
      <c r="M97" s="167">
        <v>21389</v>
      </c>
      <c r="N97" s="159">
        <v>43928</v>
      </c>
    </row>
    <row r="98" spans="1:14" ht="15.75" customHeight="1" x14ac:dyDescent="0.25">
      <c r="A98" s="205" t="s">
        <v>125</v>
      </c>
      <c r="B98" s="206">
        <f>56-4</f>
        <v>52</v>
      </c>
      <c r="C98" s="155" t="s">
        <v>357</v>
      </c>
      <c r="D98" s="155" t="s">
        <v>358</v>
      </c>
      <c r="E98" s="155" t="s">
        <v>476</v>
      </c>
      <c r="F98" s="157" t="s">
        <v>368</v>
      </c>
      <c r="G98" s="155" t="s">
        <v>359</v>
      </c>
      <c r="H98" s="155" t="s">
        <v>360</v>
      </c>
      <c r="I98" s="160" t="s">
        <v>361</v>
      </c>
      <c r="J98" s="155" t="s">
        <v>362</v>
      </c>
      <c r="K98" s="157">
        <v>2019</v>
      </c>
      <c r="L98" s="154" t="s">
        <v>20</v>
      </c>
      <c r="M98" s="264">
        <v>56</v>
      </c>
      <c r="N98" s="156">
        <v>43938</v>
      </c>
    </row>
    <row r="99" spans="1:14" ht="15.75" customHeight="1" x14ac:dyDescent="0.25">
      <c r="A99" s="163" t="s">
        <v>125</v>
      </c>
      <c r="B99" s="195">
        <v>6</v>
      </c>
      <c r="C99" s="155" t="s">
        <v>363</v>
      </c>
      <c r="D99" s="155" t="s">
        <v>358</v>
      </c>
      <c r="E99" s="155" t="s">
        <v>476</v>
      </c>
      <c r="F99" s="157" t="s">
        <v>368</v>
      </c>
      <c r="G99" s="155" t="s">
        <v>359</v>
      </c>
      <c r="H99" s="155" t="s">
        <v>360</v>
      </c>
      <c r="I99" s="160" t="s">
        <v>361</v>
      </c>
      <c r="J99" s="155" t="s">
        <v>362</v>
      </c>
      <c r="K99" s="157">
        <v>2019</v>
      </c>
      <c r="L99" s="154" t="s">
        <v>24</v>
      </c>
      <c r="M99" s="264">
        <v>6</v>
      </c>
      <c r="N99" s="156">
        <v>43938</v>
      </c>
    </row>
    <row r="100" spans="1:14" ht="15.75" customHeight="1" x14ac:dyDescent="0.25">
      <c r="A100" s="205" t="s">
        <v>125</v>
      </c>
      <c r="B100" s="206">
        <f>8714-30</f>
        <v>8684</v>
      </c>
      <c r="C100" s="158" t="s">
        <v>364</v>
      </c>
      <c r="D100" s="158" t="s">
        <v>33</v>
      </c>
      <c r="E100" s="158" t="s">
        <v>475</v>
      </c>
      <c r="F100" s="158" t="s">
        <v>34</v>
      </c>
      <c r="G100" s="158" t="s">
        <v>35</v>
      </c>
      <c r="H100" s="158" t="s">
        <v>36</v>
      </c>
      <c r="I100" s="162" t="s">
        <v>37</v>
      </c>
      <c r="J100" s="158" t="s">
        <v>38</v>
      </c>
      <c r="K100" s="161">
        <v>2019</v>
      </c>
      <c r="L100" s="158" t="s">
        <v>20</v>
      </c>
      <c r="M100" s="167">
        <v>8714</v>
      </c>
      <c r="N100" s="159">
        <v>43938</v>
      </c>
    </row>
    <row r="101" spans="1:14" ht="15.75" customHeight="1" x14ac:dyDescent="0.25">
      <c r="A101" s="205" t="s">
        <v>125</v>
      </c>
      <c r="B101" s="206">
        <f>1223-8</f>
        <v>1215</v>
      </c>
      <c r="C101" s="158" t="s">
        <v>365</v>
      </c>
      <c r="D101" s="158" t="s">
        <v>33</v>
      </c>
      <c r="E101" s="158" t="s">
        <v>475</v>
      </c>
      <c r="F101" s="158" t="s">
        <v>34</v>
      </c>
      <c r="G101" s="158" t="s">
        <v>35</v>
      </c>
      <c r="H101" s="158" t="s">
        <v>36</v>
      </c>
      <c r="I101" s="162" t="s">
        <v>366</v>
      </c>
      <c r="J101" s="158" t="s">
        <v>38</v>
      </c>
      <c r="K101" s="161">
        <v>2019</v>
      </c>
      <c r="L101" s="161" t="s">
        <v>24</v>
      </c>
      <c r="M101" s="167">
        <v>1223</v>
      </c>
      <c r="N101" s="159">
        <v>43938</v>
      </c>
    </row>
    <row r="102" spans="1:14" ht="15.75" customHeight="1" x14ac:dyDescent="0.25">
      <c r="A102" s="205" t="s">
        <v>125</v>
      </c>
      <c r="B102" s="206">
        <f>154176-3400</f>
        <v>150776</v>
      </c>
      <c r="C102" s="158" t="s">
        <v>367</v>
      </c>
      <c r="D102" s="158" t="s">
        <v>33</v>
      </c>
      <c r="E102" s="158" t="s">
        <v>475</v>
      </c>
      <c r="F102" s="158" t="s">
        <v>34</v>
      </c>
      <c r="G102" s="158" t="s">
        <v>35</v>
      </c>
      <c r="H102" s="158" t="s">
        <v>36</v>
      </c>
      <c r="I102" s="162" t="s">
        <v>366</v>
      </c>
      <c r="J102" s="158" t="s">
        <v>38</v>
      </c>
      <c r="K102" s="161">
        <v>2019</v>
      </c>
      <c r="L102" s="161" t="s">
        <v>26</v>
      </c>
      <c r="M102" s="167">
        <v>154176</v>
      </c>
      <c r="N102" s="159">
        <v>43938</v>
      </c>
    </row>
    <row r="103" spans="1:14" ht="15.75" customHeight="1" x14ac:dyDescent="0.25">
      <c r="A103" s="163" t="s">
        <v>125</v>
      </c>
      <c r="B103" s="195">
        <v>75</v>
      </c>
      <c r="C103" s="11" t="s">
        <v>369</v>
      </c>
      <c r="D103" s="155" t="s">
        <v>358</v>
      </c>
      <c r="E103" s="155" t="s">
        <v>476</v>
      </c>
      <c r="F103" s="157" t="s">
        <v>368</v>
      </c>
      <c r="G103" s="155" t="s">
        <v>359</v>
      </c>
      <c r="H103" s="155" t="s">
        <v>360</v>
      </c>
      <c r="I103" s="160" t="s">
        <v>361</v>
      </c>
      <c r="J103" s="155" t="s">
        <v>362</v>
      </c>
      <c r="K103" s="157">
        <v>2019</v>
      </c>
      <c r="L103" s="154" t="s">
        <v>20</v>
      </c>
      <c r="M103" s="264">
        <v>75</v>
      </c>
      <c r="N103" s="170">
        <v>43984</v>
      </c>
    </row>
    <row r="104" spans="1:14" ht="15.75" customHeight="1" x14ac:dyDescent="0.25">
      <c r="A104" s="163" t="s">
        <v>125</v>
      </c>
      <c r="B104" s="195">
        <v>8</v>
      </c>
      <c r="C104" s="11" t="s">
        <v>370</v>
      </c>
      <c r="D104" s="155" t="s">
        <v>358</v>
      </c>
      <c r="E104" s="155" t="s">
        <v>476</v>
      </c>
      <c r="F104" s="157" t="s">
        <v>368</v>
      </c>
      <c r="G104" s="155" t="s">
        <v>359</v>
      </c>
      <c r="H104" s="155" t="s">
        <v>360</v>
      </c>
      <c r="I104" s="160" t="s">
        <v>361</v>
      </c>
      <c r="J104" s="155" t="s">
        <v>362</v>
      </c>
      <c r="K104" s="157">
        <v>2019</v>
      </c>
      <c r="L104" s="154" t="s">
        <v>24</v>
      </c>
      <c r="M104" s="264">
        <v>8</v>
      </c>
      <c r="N104" s="170">
        <v>43984</v>
      </c>
    </row>
    <row r="105" spans="1:14" ht="15.75" customHeight="1" x14ac:dyDescent="0.25">
      <c r="A105" s="165" t="s">
        <v>125</v>
      </c>
      <c r="B105" s="192">
        <v>23</v>
      </c>
      <c r="C105" s="158" t="s">
        <v>409</v>
      </c>
      <c r="D105" s="158" t="s">
        <v>412</v>
      </c>
      <c r="E105" s="158" t="s">
        <v>476</v>
      </c>
      <c r="F105" s="153" t="s">
        <v>368</v>
      </c>
      <c r="G105" s="158" t="s">
        <v>359</v>
      </c>
      <c r="H105" s="158" t="s">
        <v>360</v>
      </c>
      <c r="I105" s="162" t="s">
        <v>361</v>
      </c>
      <c r="J105" s="158" t="s">
        <v>411</v>
      </c>
      <c r="K105" s="161">
        <v>2019</v>
      </c>
      <c r="L105" s="161" t="s">
        <v>20</v>
      </c>
      <c r="M105" s="167">
        <v>23</v>
      </c>
      <c r="N105" s="174">
        <v>44055</v>
      </c>
    </row>
    <row r="106" spans="1:14" ht="15.75" customHeight="1" x14ac:dyDescent="0.25">
      <c r="A106" s="165" t="s">
        <v>125</v>
      </c>
      <c r="B106" s="192">
        <v>3</v>
      </c>
      <c r="C106" s="158" t="s">
        <v>410</v>
      </c>
      <c r="D106" s="158" t="s">
        <v>412</v>
      </c>
      <c r="E106" s="158" t="s">
        <v>476</v>
      </c>
      <c r="F106" s="153" t="s">
        <v>368</v>
      </c>
      <c r="G106" s="158" t="s">
        <v>359</v>
      </c>
      <c r="H106" s="158" t="s">
        <v>360</v>
      </c>
      <c r="I106" s="162" t="s">
        <v>361</v>
      </c>
      <c r="J106" s="158" t="s">
        <v>411</v>
      </c>
      <c r="K106" s="161">
        <v>2019</v>
      </c>
      <c r="L106" s="161" t="s">
        <v>24</v>
      </c>
      <c r="M106" s="167">
        <v>3</v>
      </c>
      <c r="N106" s="174">
        <v>44055</v>
      </c>
    </row>
    <row r="107" spans="1:14" ht="15.75" customHeight="1" x14ac:dyDescent="0.25">
      <c r="A107" s="163" t="s">
        <v>125</v>
      </c>
      <c r="B107" s="196">
        <v>1919</v>
      </c>
      <c r="C107" s="11" t="s">
        <v>413</v>
      </c>
      <c r="D107" s="155" t="s">
        <v>414</v>
      </c>
      <c r="E107" s="155" t="s">
        <v>475</v>
      </c>
      <c r="F107" s="157" t="s">
        <v>415</v>
      </c>
      <c r="G107" s="155" t="s">
        <v>416</v>
      </c>
      <c r="H107" s="155" t="s">
        <v>417</v>
      </c>
      <c r="I107" s="138" t="s">
        <v>418</v>
      </c>
      <c r="J107" s="155" t="s">
        <v>208</v>
      </c>
      <c r="K107" s="154">
        <v>2019</v>
      </c>
      <c r="L107" s="154" t="s">
        <v>20</v>
      </c>
      <c r="M107" s="223">
        <f>B107</f>
        <v>1919</v>
      </c>
      <c r="N107" s="170">
        <v>44063</v>
      </c>
    </row>
    <row r="108" spans="1:14" ht="15.75" customHeight="1" x14ac:dyDescent="0.25">
      <c r="A108" s="163" t="s">
        <v>125</v>
      </c>
      <c r="B108" s="196">
        <v>227</v>
      </c>
      <c r="C108" s="11" t="s">
        <v>419</v>
      </c>
      <c r="D108" s="155" t="s">
        <v>414</v>
      </c>
      <c r="E108" s="155" t="s">
        <v>475</v>
      </c>
      <c r="F108" s="157" t="s">
        <v>415</v>
      </c>
      <c r="G108" s="155" t="s">
        <v>416</v>
      </c>
      <c r="H108" s="155" t="s">
        <v>417</v>
      </c>
      <c r="I108" s="138" t="s">
        <v>418</v>
      </c>
      <c r="J108" s="155" t="s">
        <v>208</v>
      </c>
      <c r="K108" s="154">
        <v>2019</v>
      </c>
      <c r="L108" s="154" t="s">
        <v>24</v>
      </c>
      <c r="M108" s="223">
        <f t="shared" ref="M108:M121" si="0">B108</f>
        <v>227</v>
      </c>
      <c r="N108" s="170">
        <v>44063</v>
      </c>
    </row>
    <row r="109" spans="1:14" ht="15.75" customHeight="1" x14ac:dyDescent="0.25">
      <c r="A109" s="163" t="s">
        <v>125</v>
      </c>
      <c r="B109" s="196">
        <v>43778</v>
      </c>
      <c r="C109" s="11" t="s">
        <v>420</v>
      </c>
      <c r="D109" s="155" t="s">
        <v>414</v>
      </c>
      <c r="E109" s="155" t="s">
        <v>475</v>
      </c>
      <c r="F109" s="157" t="s">
        <v>415</v>
      </c>
      <c r="G109" s="155" t="s">
        <v>416</v>
      </c>
      <c r="H109" s="155" t="s">
        <v>417</v>
      </c>
      <c r="I109" s="138" t="s">
        <v>418</v>
      </c>
      <c r="J109" s="155" t="s">
        <v>208</v>
      </c>
      <c r="K109" s="154">
        <v>2019</v>
      </c>
      <c r="L109" s="154" t="s">
        <v>26</v>
      </c>
      <c r="M109" s="223">
        <f t="shared" si="0"/>
        <v>43778</v>
      </c>
      <c r="N109" s="170">
        <v>44063</v>
      </c>
    </row>
    <row r="110" spans="1:14" ht="15.75" customHeight="1" x14ac:dyDescent="0.25">
      <c r="A110" s="165" t="s">
        <v>125</v>
      </c>
      <c r="B110" s="197">
        <v>10001</v>
      </c>
      <c r="C110" s="18" t="s">
        <v>421</v>
      </c>
      <c r="D110" s="158" t="s">
        <v>414</v>
      </c>
      <c r="E110" s="158" t="s">
        <v>475</v>
      </c>
      <c r="F110" s="153" t="s">
        <v>415</v>
      </c>
      <c r="G110" s="158" t="s">
        <v>416</v>
      </c>
      <c r="H110" s="158" t="s">
        <v>417</v>
      </c>
      <c r="I110" s="69" t="s">
        <v>418</v>
      </c>
      <c r="J110" s="158" t="s">
        <v>208</v>
      </c>
      <c r="K110" s="161">
        <v>2019</v>
      </c>
      <c r="L110" s="161" t="s">
        <v>20</v>
      </c>
      <c r="M110" s="224">
        <f t="shared" si="0"/>
        <v>10001</v>
      </c>
      <c r="N110" s="174">
        <v>44063</v>
      </c>
    </row>
    <row r="111" spans="1:14" ht="15.75" customHeight="1" x14ac:dyDescent="0.25">
      <c r="A111" s="165" t="s">
        <v>125</v>
      </c>
      <c r="B111" s="197">
        <v>3309</v>
      </c>
      <c r="C111" s="18" t="s">
        <v>422</v>
      </c>
      <c r="D111" s="158" t="s">
        <v>414</v>
      </c>
      <c r="E111" s="158" t="s">
        <v>475</v>
      </c>
      <c r="F111" s="153" t="s">
        <v>415</v>
      </c>
      <c r="G111" s="158" t="s">
        <v>416</v>
      </c>
      <c r="H111" s="158" t="s">
        <v>417</v>
      </c>
      <c r="I111" s="69" t="s">
        <v>418</v>
      </c>
      <c r="J111" s="158" t="s">
        <v>208</v>
      </c>
      <c r="K111" s="161">
        <v>2019</v>
      </c>
      <c r="L111" s="161" t="s">
        <v>24</v>
      </c>
      <c r="M111" s="224">
        <f t="shared" si="0"/>
        <v>3309</v>
      </c>
      <c r="N111" s="174">
        <v>44063</v>
      </c>
    </row>
    <row r="112" spans="1:14" ht="15.75" customHeight="1" x14ac:dyDescent="0.25">
      <c r="A112" s="165" t="s">
        <v>125</v>
      </c>
      <c r="B112" s="197">
        <v>590251</v>
      </c>
      <c r="C112" s="18" t="s">
        <v>423</v>
      </c>
      <c r="D112" s="158" t="s">
        <v>414</v>
      </c>
      <c r="E112" s="158" t="s">
        <v>475</v>
      </c>
      <c r="F112" s="153" t="s">
        <v>415</v>
      </c>
      <c r="G112" s="158" t="s">
        <v>416</v>
      </c>
      <c r="H112" s="158" t="s">
        <v>417</v>
      </c>
      <c r="I112" s="69" t="s">
        <v>418</v>
      </c>
      <c r="J112" s="158" t="s">
        <v>208</v>
      </c>
      <c r="K112" s="161">
        <v>2019</v>
      </c>
      <c r="L112" s="161" t="s">
        <v>26</v>
      </c>
      <c r="M112" s="224">
        <f t="shared" si="0"/>
        <v>590251</v>
      </c>
      <c r="N112" s="174">
        <v>44063</v>
      </c>
    </row>
    <row r="113" spans="1:14" ht="15.75" customHeight="1" x14ac:dyDescent="0.25">
      <c r="A113" s="163" t="s">
        <v>125</v>
      </c>
      <c r="B113" s="196">
        <v>16068</v>
      </c>
      <c r="C113" s="11" t="s">
        <v>424</v>
      </c>
      <c r="D113" s="155" t="s">
        <v>414</v>
      </c>
      <c r="E113" s="155" t="s">
        <v>475</v>
      </c>
      <c r="F113" s="157" t="s">
        <v>415</v>
      </c>
      <c r="G113" s="155" t="s">
        <v>416</v>
      </c>
      <c r="H113" s="155" t="s">
        <v>417</v>
      </c>
      <c r="I113" s="138" t="s">
        <v>418</v>
      </c>
      <c r="J113" s="155" t="s">
        <v>208</v>
      </c>
      <c r="K113" s="154">
        <v>2019</v>
      </c>
      <c r="L113" s="154" t="s">
        <v>20</v>
      </c>
      <c r="M113" s="223">
        <f t="shared" si="0"/>
        <v>16068</v>
      </c>
      <c r="N113" s="170">
        <v>44063</v>
      </c>
    </row>
    <row r="114" spans="1:14" ht="15.75" customHeight="1" x14ac:dyDescent="0.25">
      <c r="A114" s="163" t="s">
        <v>125</v>
      </c>
      <c r="B114" s="196">
        <v>3634</v>
      </c>
      <c r="C114" s="11" t="s">
        <v>425</v>
      </c>
      <c r="D114" s="155" t="s">
        <v>414</v>
      </c>
      <c r="E114" s="155" t="s">
        <v>475</v>
      </c>
      <c r="F114" s="157" t="s">
        <v>415</v>
      </c>
      <c r="G114" s="155" t="s">
        <v>416</v>
      </c>
      <c r="H114" s="155" t="s">
        <v>417</v>
      </c>
      <c r="I114" s="138" t="s">
        <v>418</v>
      </c>
      <c r="J114" s="155" t="s">
        <v>208</v>
      </c>
      <c r="K114" s="154">
        <v>2019</v>
      </c>
      <c r="L114" s="154" t="s">
        <v>24</v>
      </c>
      <c r="M114" s="223">
        <f t="shared" si="0"/>
        <v>3634</v>
      </c>
      <c r="N114" s="170">
        <v>44063</v>
      </c>
    </row>
    <row r="115" spans="1:14" ht="15.75" customHeight="1" x14ac:dyDescent="0.25">
      <c r="A115" s="163" t="s">
        <v>125</v>
      </c>
      <c r="B115" s="196">
        <v>615331</v>
      </c>
      <c r="C115" s="11" t="s">
        <v>426</v>
      </c>
      <c r="D115" s="155" t="s">
        <v>414</v>
      </c>
      <c r="E115" s="155" t="s">
        <v>475</v>
      </c>
      <c r="F115" s="157" t="s">
        <v>415</v>
      </c>
      <c r="G115" s="155" t="s">
        <v>416</v>
      </c>
      <c r="H115" s="155" t="s">
        <v>417</v>
      </c>
      <c r="I115" s="138" t="s">
        <v>418</v>
      </c>
      <c r="J115" s="155" t="s">
        <v>208</v>
      </c>
      <c r="K115" s="154">
        <v>2019</v>
      </c>
      <c r="L115" s="154" t="s">
        <v>26</v>
      </c>
      <c r="M115" s="223">
        <f t="shared" si="0"/>
        <v>615331</v>
      </c>
      <c r="N115" s="170">
        <v>44063</v>
      </c>
    </row>
    <row r="116" spans="1:14" ht="15.75" customHeight="1" x14ac:dyDescent="0.25">
      <c r="A116" s="165" t="s">
        <v>125</v>
      </c>
      <c r="B116" s="197">
        <v>80476</v>
      </c>
      <c r="C116" s="18" t="s">
        <v>427</v>
      </c>
      <c r="D116" s="158" t="s">
        <v>414</v>
      </c>
      <c r="E116" s="158" t="s">
        <v>475</v>
      </c>
      <c r="F116" s="153" t="s">
        <v>415</v>
      </c>
      <c r="G116" s="158" t="s">
        <v>416</v>
      </c>
      <c r="H116" s="158" t="s">
        <v>417</v>
      </c>
      <c r="I116" s="69" t="s">
        <v>418</v>
      </c>
      <c r="J116" s="158" t="s">
        <v>208</v>
      </c>
      <c r="K116" s="161">
        <v>2019</v>
      </c>
      <c r="L116" s="161" t="s">
        <v>20</v>
      </c>
      <c r="M116" s="224">
        <f t="shared" si="0"/>
        <v>80476</v>
      </c>
      <c r="N116" s="174">
        <v>44063</v>
      </c>
    </row>
    <row r="117" spans="1:14" ht="15.75" customHeight="1" x14ac:dyDescent="0.25">
      <c r="A117" s="165" t="s">
        <v>125</v>
      </c>
      <c r="B117" s="197">
        <v>1508</v>
      </c>
      <c r="C117" s="18" t="s">
        <v>428</v>
      </c>
      <c r="D117" s="158" t="s">
        <v>414</v>
      </c>
      <c r="E117" s="158" t="s">
        <v>475</v>
      </c>
      <c r="F117" s="153" t="s">
        <v>415</v>
      </c>
      <c r="G117" s="158" t="s">
        <v>416</v>
      </c>
      <c r="H117" s="158" t="s">
        <v>417</v>
      </c>
      <c r="I117" s="69" t="s">
        <v>418</v>
      </c>
      <c r="J117" s="158" t="s">
        <v>208</v>
      </c>
      <c r="K117" s="161">
        <v>2019</v>
      </c>
      <c r="L117" s="161" t="s">
        <v>24</v>
      </c>
      <c r="M117" s="224">
        <f t="shared" si="0"/>
        <v>1508</v>
      </c>
      <c r="N117" s="174">
        <v>44063</v>
      </c>
    </row>
    <row r="118" spans="1:14" ht="15.75" customHeight="1" x14ac:dyDescent="0.25">
      <c r="A118" s="165" t="s">
        <v>125</v>
      </c>
      <c r="B118" s="197">
        <v>2483016</v>
      </c>
      <c r="C118" s="18" t="s">
        <v>429</v>
      </c>
      <c r="D118" s="158" t="s">
        <v>414</v>
      </c>
      <c r="E118" s="158" t="s">
        <v>475</v>
      </c>
      <c r="F118" s="153" t="s">
        <v>415</v>
      </c>
      <c r="G118" s="158" t="s">
        <v>416</v>
      </c>
      <c r="H118" s="158" t="s">
        <v>417</v>
      </c>
      <c r="I118" s="69" t="s">
        <v>418</v>
      </c>
      <c r="J118" s="158" t="s">
        <v>208</v>
      </c>
      <c r="K118" s="161">
        <v>2019</v>
      </c>
      <c r="L118" s="161" t="s">
        <v>26</v>
      </c>
      <c r="M118" s="224">
        <f t="shared" si="0"/>
        <v>2483016</v>
      </c>
      <c r="N118" s="174">
        <v>44063</v>
      </c>
    </row>
    <row r="119" spans="1:14" ht="15.75" customHeight="1" x14ac:dyDescent="0.25">
      <c r="A119" s="163" t="s">
        <v>125</v>
      </c>
      <c r="B119" s="196">
        <v>10006</v>
      </c>
      <c r="C119" s="11" t="s">
        <v>430</v>
      </c>
      <c r="D119" s="155" t="s">
        <v>414</v>
      </c>
      <c r="E119" s="155" t="s">
        <v>475</v>
      </c>
      <c r="F119" s="157" t="s">
        <v>415</v>
      </c>
      <c r="G119" s="155" t="s">
        <v>416</v>
      </c>
      <c r="H119" s="155" t="s">
        <v>417</v>
      </c>
      <c r="I119" s="138" t="s">
        <v>418</v>
      </c>
      <c r="J119" s="155" t="s">
        <v>208</v>
      </c>
      <c r="K119" s="154">
        <v>2019</v>
      </c>
      <c r="L119" s="154" t="s">
        <v>24</v>
      </c>
      <c r="M119" s="223">
        <f t="shared" si="0"/>
        <v>10006</v>
      </c>
      <c r="N119" s="170">
        <v>44063</v>
      </c>
    </row>
    <row r="120" spans="1:14" ht="15.75" customHeight="1" x14ac:dyDescent="0.25">
      <c r="A120" s="163" t="s">
        <v>125</v>
      </c>
      <c r="B120" s="196">
        <v>2362416</v>
      </c>
      <c r="C120" s="11" t="s">
        <v>431</v>
      </c>
      <c r="D120" s="155" t="s">
        <v>414</v>
      </c>
      <c r="E120" s="155" t="s">
        <v>475</v>
      </c>
      <c r="F120" s="157" t="s">
        <v>415</v>
      </c>
      <c r="G120" s="155" t="s">
        <v>416</v>
      </c>
      <c r="H120" s="155" t="s">
        <v>417</v>
      </c>
      <c r="I120" s="138" t="s">
        <v>418</v>
      </c>
      <c r="J120" s="155" t="s">
        <v>208</v>
      </c>
      <c r="K120" s="154">
        <v>2019</v>
      </c>
      <c r="L120" s="154" t="s">
        <v>26</v>
      </c>
      <c r="M120" s="223">
        <f t="shared" si="0"/>
        <v>2362416</v>
      </c>
      <c r="N120" s="170">
        <v>44063</v>
      </c>
    </row>
    <row r="121" spans="1:14" ht="15.75" customHeight="1" x14ac:dyDescent="0.25">
      <c r="A121" s="165" t="s">
        <v>125</v>
      </c>
      <c r="B121" s="192">
        <v>26</v>
      </c>
      <c r="C121" s="18" t="s">
        <v>457</v>
      </c>
      <c r="D121" s="158" t="s">
        <v>452</v>
      </c>
      <c r="E121" s="158" t="s">
        <v>476</v>
      </c>
      <c r="F121" s="153" t="s">
        <v>451</v>
      </c>
      <c r="G121" s="158" t="s">
        <v>453</v>
      </c>
      <c r="H121" s="158" t="s">
        <v>454</v>
      </c>
      <c r="I121" s="198" t="s">
        <v>455</v>
      </c>
      <c r="J121" s="158" t="s">
        <v>148</v>
      </c>
      <c r="K121" s="161">
        <v>2019</v>
      </c>
      <c r="L121" s="161" t="s">
        <v>20</v>
      </c>
      <c r="M121" s="224">
        <f t="shared" si="0"/>
        <v>26</v>
      </c>
      <c r="N121" s="174">
        <v>44092</v>
      </c>
    </row>
    <row r="122" spans="1:14" ht="15.75" customHeight="1" x14ac:dyDescent="0.25">
      <c r="A122" s="165" t="s">
        <v>125</v>
      </c>
      <c r="B122" s="192">
        <v>3</v>
      </c>
      <c r="C122" s="18" t="s">
        <v>456</v>
      </c>
      <c r="D122" s="158" t="s">
        <v>452</v>
      </c>
      <c r="E122" s="158" t="s">
        <v>476</v>
      </c>
      <c r="F122" s="153" t="s">
        <v>451</v>
      </c>
      <c r="G122" s="158" t="s">
        <v>453</v>
      </c>
      <c r="H122" s="158" t="s">
        <v>454</v>
      </c>
      <c r="I122" s="198" t="s">
        <v>455</v>
      </c>
      <c r="J122" s="158" t="s">
        <v>148</v>
      </c>
      <c r="K122" s="161">
        <v>2019</v>
      </c>
      <c r="L122" s="161" t="s">
        <v>24</v>
      </c>
      <c r="M122" s="224">
        <v>3</v>
      </c>
      <c r="N122" s="174">
        <v>44092</v>
      </c>
    </row>
    <row r="123" spans="1:14" ht="15.75" customHeight="1" x14ac:dyDescent="0.25">
      <c r="A123" s="163" t="s">
        <v>125</v>
      </c>
      <c r="B123" s="193">
        <v>164</v>
      </c>
      <c r="C123" s="11" t="s">
        <v>464</v>
      </c>
      <c r="D123" s="155" t="s">
        <v>463</v>
      </c>
      <c r="E123" s="155" t="s">
        <v>476</v>
      </c>
      <c r="F123" s="157" t="s">
        <v>459</v>
      </c>
      <c r="G123" s="155" t="s">
        <v>460</v>
      </c>
      <c r="H123" s="155" t="s">
        <v>461</v>
      </c>
      <c r="I123" s="199" t="s">
        <v>462</v>
      </c>
      <c r="J123" s="155" t="s">
        <v>242</v>
      </c>
      <c r="K123" s="154">
        <v>2019</v>
      </c>
      <c r="L123" s="154" t="s">
        <v>20</v>
      </c>
      <c r="M123" s="223">
        <v>164</v>
      </c>
      <c r="N123" s="170">
        <v>44141</v>
      </c>
    </row>
    <row r="124" spans="1:14" s="147" customFormat="1" ht="15.75" customHeight="1" thickBot="1" x14ac:dyDescent="0.3">
      <c r="A124" s="213" t="s">
        <v>125</v>
      </c>
      <c r="B124" s="214">
        <v>12</v>
      </c>
      <c r="C124" s="147" t="s">
        <v>465</v>
      </c>
      <c r="D124" s="215" t="s">
        <v>463</v>
      </c>
      <c r="E124" s="215" t="s">
        <v>476</v>
      </c>
      <c r="F124" s="216" t="s">
        <v>459</v>
      </c>
      <c r="G124" s="215" t="s">
        <v>460</v>
      </c>
      <c r="H124" s="215" t="s">
        <v>461</v>
      </c>
      <c r="I124" s="217" t="s">
        <v>462</v>
      </c>
      <c r="J124" s="215" t="s">
        <v>242</v>
      </c>
      <c r="K124" s="218">
        <v>2019</v>
      </c>
      <c r="L124" s="218" t="s">
        <v>24</v>
      </c>
      <c r="M124" s="221">
        <v>12</v>
      </c>
      <c r="N124" s="219">
        <v>44141</v>
      </c>
    </row>
    <row r="125" spans="1:14" ht="15.75" customHeight="1" x14ac:dyDescent="0.25">
      <c r="A125" s="165" t="s">
        <v>125</v>
      </c>
      <c r="B125" s="192">
        <v>38</v>
      </c>
      <c r="C125" s="17" t="s">
        <v>478</v>
      </c>
      <c r="D125" s="20" t="s">
        <v>336</v>
      </c>
      <c r="E125" s="158" t="s">
        <v>476</v>
      </c>
      <c r="F125" s="136" t="s">
        <v>337</v>
      </c>
      <c r="G125" s="18" t="s">
        <v>329</v>
      </c>
      <c r="H125" s="18" t="s">
        <v>330</v>
      </c>
      <c r="I125" s="69" t="s">
        <v>331</v>
      </c>
      <c r="J125" s="17" t="s">
        <v>482</v>
      </c>
      <c r="K125" s="136">
        <v>2020</v>
      </c>
      <c r="L125" s="18" t="s">
        <v>20</v>
      </c>
      <c r="M125" s="224">
        <v>38</v>
      </c>
      <c r="N125" s="174">
        <v>44223</v>
      </c>
    </row>
    <row r="126" spans="1:14" ht="15.75" customHeight="1" x14ac:dyDescent="0.25">
      <c r="A126" s="165" t="s">
        <v>125</v>
      </c>
      <c r="B126" s="192">
        <v>7</v>
      </c>
      <c r="C126" s="17" t="s">
        <v>479</v>
      </c>
      <c r="D126" s="20" t="s">
        <v>336</v>
      </c>
      <c r="E126" s="158" t="s">
        <v>476</v>
      </c>
      <c r="F126" s="136" t="s">
        <v>337</v>
      </c>
      <c r="G126" s="18" t="s">
        <v>329</v>
      </c>
      <c r="H126" s="18" t="s">
        <v>330</v>
      </c>
      <c r="I126" s="69" t="s">
        <v>331</v>
      </c>
      <c r="J126" s="17" t="s">
        <v>482</v>
      </c>
      <c r="K126" s="136">
        <v>2020</v>
      </c>
      <c r="L126" s="18" t="s">
        <v>24</v>
      </c>
      <c r="M126" s="224">
        <v>7</v>
      </c>
      <c r="N126" s="174">
        <v>44223</v>
      </c>
    </row>
    <row r="127" spans="1:14" ht="15.75" customHeight="1" x14ac:dyDescent="0.25">
      <c r="A127" s="163" t="s">
        <v>125</v>
      </c>
      <c r="B127" s="193">
        <v>11</v>
      </c>
      <c r="C127" s="15" t="s">
        <v>480</v>
      </c>
      <c r="D127" s="13" t="s">
        <v>481</v>
      </c>
      <c r="E127" s="155" t="s">
        <v>476</v>
      </c>
      <c r="F127" t="s">
        <v>328</v>
      </c>
      <c r="G127" s="11" t="s">
        <v>329</v>
      </c>
      <c r="H127" s="11" t="s">
        <v>330</v>
      </c>
      <c r="I127" s="138" t="s">
        <v>331</v>
      </c>
      <c r="J127" s="15" t="s">
        <v>482</v>
      </c>
      <c r="K127">
        <v>2020</v>
      </c>
      <c r="L127" s="11" t="s">
        <v>20</v>
      </c>
      <c r="M127" s="223">
        <v>11</v>
      </c>
      <c r="N127" s="170">
        <v>44223</v>
      </c>
    </row>
    <row r="128" spans="1:14" ht="15.75" customHeight="1" x14ac:dyDescent="0.25">
      <c r="A128" s="165" t="s">
        <v>125</v>
      </c>
      <c r="B128" s="192">
        <v>2692</v>
      </c>
      <c r="C128" s="17" t="s">
        <v>486</v>
      </c>
      <c r="D128" s="20" t="s">
        <v>489</v>
      </c>
      <c r="E128" s="158" t="s">
        <v>475</v>
      </c>
      <c r="F128" s="20" t="s">
        <v>164</v>
      </c>
      <c r="G128" s="18" t="s">
        <v>165</v>
      </c>
      <c r="H128" s="18" t="s">
        <v>166</v>
      </c>
      <c r="I128" s="198" t="s">
        <v>167</v>
      </c>
      <c r="J128" s="17" t="s">
        <v>168</v>
      </c>
      <c r="K128" s="136">
        <v>2020</v>
      </c>
      <c r="L128" s="18" t="s">
        <v>20</v>
      </c>
      <c r="M128" s="224">
        <v>2692</v>
      </c>
      <c r="N128" s="174">
        <v>44223</v>
      </c>
    </row>
    <row r="129" spans="1:14" ht="15.75" customHeight="1" x14ac:dyDescent="0.25">
      <c r="A129" s="165" t="s">
        <v>125</v>
      </c>
      <c r="B129" s="192">
        <v>529</v>
      </c>
      <c r="C129" s="17" t="s">
        <v>487</v>
      </c>
      <c r="D129" s="20" t="s">
        <v>489</v>
      </c>
      <c r="E129" s="158" t="s">
        <v>475</v>
      </c>
      <c r="F129" s="20" t="s">
        <v>164</v>
      </c>
      <c r="G129" s="18" t="s">
        <v>165</v>
      </c>
      <c r="H129" s="18" t="s">
        <v>166</v>
      </c>
      <c r="I129" s="198" t="s">
        <v>167</v>
      </c>
      <c r="J129" s="17" t="s">
        <v>168</v>
      </c>
      <c r="K129" s="136">
        <v>2020</v>
      </c>
      <c r="L129" s="18" t="s">
        <v>24</v>
      </c>
      <c r="M129" s="224">
        <v>529</v>
      </c>
      <c r="N129" s="174">
        <v>44223</v>
      </c>
    </row>
    <row r="130" spans="1:14" ht="15.75" customHeight="1" x14ac:dyDescent="0.25">
      <c r="A130" s="165" t="s">
        <v>125</v>
      </c>
      <c r="B130" s="192">
        <v>78425</v>
      </c>
      <c r="C130" s="17" t="s">
        <v>488</v>
      </c>
      <c r="D130" s="20" t="s">
        <v>489</v>
      </c>
      <c r="E130" s="158" t="s">
        <v>475</v>
      </c>
      <c r="F130" s="20" t="s">
        <v>164</v>
      </c>
      <c r="G130" s="18" t="s">
        <v>165</v>
      </c>
      <c r="H130" s="18" t="s">
        <v>166</v>
      </c>
      <c r="I130" s="198" t="s">
        <v>167</v>
      </c>
      <c r="J130" s="17" t="s">
        <v>168</v>
      </c>
      <c r="K130" s="136">
        <v>2020</v>
      </c>
      <c r="L130" s="18" t="s">
        <v>26</v>
      </c>
      <c r="M130" s="224">
        <v>78425</v>
      </c>
      <c r="N130" s="174">
        <v>44223</v>
      </c>
    </row>
    <row r="131" spans="1:14" ht="15.75" customHeight="1" x14ac:dyDescent="0.25">
      <c r="A131" s="283" t="s">
        <v>125</v>
      </c>
      <c r="B131" s="284">
        <f>25276-8144</f>
        <v>17132</v>
      </c>
      <c r="C131" s="15" t="s">
        <v>491</v>
      </c>
      <c r="D131" s="13" t="s">
        <v>490</v>
      </c>
      <c r="E131" s="155" t="s">
        <v>475</v>
      </c>
      <c r="F131" s="13" t="s">
        <v>164</v>
      </c>
      <c r="G131" s="11" t="s">
        <v>165</v>
      </c>
      <c r="H131" s="11" t="s">
        <v>166</v>
      </c>
      <c r="I131" s="199" t="s">
        <v>167</v>
      </c>
      <c r="J131" s="15" t="s">
        <v>173</v>
      </c>
      <c r="K131">
        <v>2020</v>
      </c>
      <c r="L131" s="11" t="s">
        <v>20</v>
      </c>
      <c r="M131" s="223">
        <v>25276</v>
      </c>
      <c r="N131" s="170">
        <v>44223</v>
      </c>
    </row>
    <row r="132" spans="1:14" ht="15.75" customHeight="1" x14ac:dyDescent="0.25">
      <c r="A132" s="283" t="s">
        <v>125</v>
      </c>
      <c r="B132" s="284">
        <f>4533-2023</f>
        <v>2510</v>
      </c>
      <c r="C132" s="15" t="s">
        <v>492</v>
      </c>
      <c r="D132" s="13" t="s">
        <v>490</v>
      </c>
      <c r="E132" s="155" t="s">
        <v>475</v>
      </c>
      <c r="F132" s="13" t="s">
        <v>164</v>
      </c>
      <c r="G132" s="11" t="s">
        <v>165</v>
      </c>
      <c r="H132" s="11" t="s">
        <v>166</v>
      </c>
      <c r="I132" s="199" t="s">
        <v>167</v>
      </c>
      <c r="J132" s="15" t="s">
        <v>173</v>
      </c>
      <c r="K132">
        <v>2020</v>
      </c>
      <c r="L132" s="11" t="s">
        <v>24</v>
      </c>
      <c r="M132" s="223">
        <v>4533</v>
      </c>
      <c r="N132" s="170">
        <v>44223</v>
      </c>
    </row>
    <row r="133" spans="1:14" ht="15.75" customHeight="1" x14ac:dyDescent="0.25">
      <c r="A133" s="283" t="s">
        <v>125</v>
      </c>
      <c r="B133" s="284">
        <f>939071-910740</f>
        <v>28331</v>
      </c>
      <c r="C133" s="15" t="s">
        <v>493</v>
      </c>
      <c r="D133" s="13" t="s">
        <v>490</v>
      </c>
      <c r="E133" s="155" t="s">
        <v>475</v>
      </c>
      <c r="F133" s="13" t="s">
        <v>164</v>
      </c>
      <c r="G133" s="11" t="s">
        <v>165</v>
      </c>
      <c r="H133" s="11" t="s">
        <v>166</v>
      </c>
      <c r="I133" s="199" t="s">
        <v>167</v>
      </c>
      <c r="J133" s="15" t="s">
        <v>173</v>
      </c>
      <c r="K133">
        <v>2020</v>
      </c>
      <c r="L133" s="11" t="s">
        <v>26</v>
      </c>
      <c r="M133" s="223">
        <v>939071</v>
      </c>
      <c r="N133" s="170">
        <v>44223</v>
      </c>
    </row>
    <row r="134" spans="1:14" ht="15.75" customHeight="1" x14ac:dyDescent="0.25">
      <c r="A134" s="165" t="s">
        <v>125</v>
      </c>
      <c r="B134" s="192">
        <v>31096</v>
      </c>
      <c r="C134" s="17" t="s">
        <v>500</v>
      </c>
      <c r="D134" s="20" t="s">
        <v>501</v>
      </c>
      <c r="E134" s="158" t="s">
        <v>475</v>
      </c>
      <c r="F134" s="158" t="s">
        <v>256</v>
      </c>
      <c r="G134" s="18" t="s">
        <v>257</v>
      </c>
      <c r="H134" s="18" t="s">
        <v>258</v>
      </c>
      <c r="I134" s="198" t="s">
        <v>259</v>
      </c>
      <c r="J134" s="17" t="s">
        <v>45</v>
      </c>
      <c r="K134" s="136">
        <v>2020</v>
      </c>
      <c r="L134" s="18" t="s">
        <v>20</v>
      </c>
      <c r="M134" s="266">
        <v>31096</v>
      </c>
      <c r="N134" s="174">
        <v>44246</v>
      </c>
    </row>
    <row r="135" spans="1:14" ht="15.75" customHeight="1" x14ac:dyDescent="0.25">
      <c r="A135" s="165" t="s">
        <v>125</v>
      </c>
      <c r="B135" s="192">
        <v>4194</v>
      </c>
      <c r="C135" s="17" t="s">
        <v>502</v>
      </c>
      <c r="D135" s="20" t="s">
        <v>501</v>
      </c>
      <c r="E135" s="158" t="s">
        <v>475</v>
      </c>
      <c r="F135" s="158" t="s">
        <v>256</v>
      </c>
      <c r="G135" s="18" t="s">
        <v>257</v>
      </c>
      <c r="H135" s="18" t="s">
        <v>258</v>
      </c>
      <c r="I135" s="198" t="s">
        <v>259</v>
      </c>
      <c r="J135" s="17" t="s">
        <v>45</v>
      </c>
      <c r="K135" s="136">
        <v>2020</v>
      </c>
      <c r="L135" s="18" t="s">
        <v>24</v>
      </c>
      <c r="M135" s="266">
        <v>4194</v>
      </c>
      <c r="N135" s="174">
        <v>44246</v>
      </c>
    </row>
    <row r="136" spans="1:14" ht="15.75" customHeight="1" x14ac:dyDescent="0.25">
      <c r="A136" s="165" t="s">
        <v>125</v>
      </c>
      <c r="B136" s="192">
        <v>719858</v>
      </c>
      <c r="C136" s="17" t="s">
        <v>503</v>
      </c>
      <c r="D136" s="20" t="s">
        <v>501</v>
      </c>
      <c r="E136" s="158" t="s">
        <v>475</v>
      </c>
      <c r="F136" s="158" t="s">
        <v>256</v>
      </c>
      <c r="G136" s="18" t="s">
        <v>257</v>
      </c>
      <c r="H136" s="18" t="s">
        <v>258</v>
      </c>
      <c r="I136" s="198" t="s">
        <v>259</v>
      </c>
      <c r="J136" s="17" t="s">
        <v>45</v>
      </c>
      <c r="K136" s="136">
        <v>2020</v>
      </c>
      <c r="L136" s="18" t="s">
        <v>26</v>
      </c>
      <c r="M136" s="266">
        <v>719858</v>
      </c>
      <c r="N136" s="174">
        <v>44246</v>
      </c>
    </row>
    <row r="137" spans="1:14" ht="15.75" customHeight="1" x14ac:dyDescent="0.25">
      <c r="A137" s="283" t="s">
        <v>125</v>
      </c>
      <c r="B137" s="284">
        <f>55815-112</f>
        <v>55703</v>
      </c>
      <c r="C137" s="15" t="s">
        <v>505</v>
      </c>
      <c r="D137" s="13" t="s">
        <v>504</v>
      </c>
      <c r="E137" s="155" t="s">
        <v>475</v>
      </c>
      <c r="F137" s="155" t="s">
        <v>256</v>
      </c>
      <c r="G137" s="11" t="s">
        <v>257</v>
      </c>
      <c r="H137" s="11" t="s">
        <v>258</v>
      </c>
      <c r="I137" s="199" t="s">
        <v>259</v>
      </c>
      <c r="J137" s="15" t="s">
        <v>32</v>
      </c>
      <c r="K137">
        <v>2020</v>
      </c>
      <c r="L137" s="11" t="s">
        <v>20</v>
      </c>
      <c r="M137" s="265">
        <v>55815</v>
      </c>
      <c r="N137" s="170">
        <v>44246</v>
      </c>
    </row>
    <row r="138" spans="1:14" ht="15.75" customHeight="1" x14ac:dyDescent="0.25">
      <c r="A138" s="283" t="s">
        <v>125</v>
      </c>
      <c r="B138" s="284">
        <f>7727-28</f>
        <v>7699</v>
      </c>
      <c r="C138" s="15" t="s">
        <v>506</v>
      </c>
      <c r="D138" s="13" t="s">
        <v>504</v>
      </c>
      <c r="E138" s="155" t="s">
        <v>475</v>
      </c>
      <c r="F138" s="155" t="s">
        <v>256</v>
      </c>
      <c r="G138" s="11" t="s">
        <v>257</v>
      </c>
      <c r="H138" s="11" t="s">
        <v>258</v>
      </c>
      <c r="I138" s="199" t="s">
        <v>259</v>
      </c>
      <c r="J138" s="15" t="s">
        <v>32</v>
      </c>
      <c r="K138">
        <v>2020</v>
      </c>
      <c r="L138" s="11" t="s">
        <v>24</v>
      </c>
      <c r="M138" s="265">
        <v>7727</v>
      </c>
      <c r="N138" s="170">
        <v>44246</v>
      </c>
    </row>
    <row r="139" spans="1:14" ht="15.75" customHeight="1" x14ac:dyDescent="0.25">
      <c r="A139" s="283" t="s">
        <v>125</v>
      </c>
      <c r="B139" s="284">
        <f>957962-14000</f>
        <v>943962</v>
      </c>
      <c r="C139" s="15" t="s">
        <v>507</v>
      </c>
      <c r="D139" s="13" t="s">
        <v>504</v>
      </c>
      <c r="E139" s="155" t="s">
        <v>475</v>
      </c>
      <c r="F139" s="155" t="s">
        <v>256</v>
      </c>
      <c r="G139" s="11" t="s">
        <v>257</v>
      </c>
      <c r="H139" s="11" t="s">
        <v>258</v>
      </c>
      <c r="I139" s="199" t="s">
        <v>259</v>
      </c>
      <c r="J139" s="15" t="s">
        <v>32</v>
      </c>
      <c r="K139">
        <v>2020</v>
      </c>
      <c r="L139" s="11" t="s">
        <v>26</v>
      </c>
      <c r="M139" s="265">
        <v>957962</v>
      </c>
      <c r="N139" s="170">
        <v>44246</v>
      </c>
    </row>
    <row r="140" spans="1:14" ht="15.75" customHeight="1" x14ac:dyDescent="0.25">
      <c r="A140" s="165" t="s">
        <v>125</v>
      </c>
      <c r="B140" s="192">
        <v>2364</v>
      </c>
      <c r="C140" s="17" t="s">
        <v>508</v>
      </c>
      <c r="D140" s="20" t="s">
        <v>509</v>
      </c>
      <c r="E140" s="158" t="s">
        <v>475</v>
      </c>
      <c r="F140" s="158" t="s">
        <v>256</v>
      </c>
      <c r="G140" s="18" t="s">
        <v>257</v>
      </c>
      <c r="H140" s="18" t="s">
        <v>258</v>
      </c>
      <c r="I140" s="198" t="s">
        <v>259</v>
      </c>
      <c r="J140" s="17" t="s">
        <v>61</v>
      </c>
      <c r="K140" s="136">
        <v>2020</v>
      </c>
      <c r="L140" s="18" t="s">
        <v>20</v>
      </c>
      <c r="M140" s="266">
        <v>2364</v>
      </c>
      <c r="N140" s="174">
        <v>44246</v>
      </c>
    </row>
    <row r="141" spans="1:14" ht="15.75" customHeight="1" x14ac:dyDescent="0.25">
      <c r="A141" s="165" t="s">
        <v>125</v>
      </c>
      <c r="B141" s="192">
        <v>805</v>
      </c>
      <c r="C141" s="17" t="s">
        <v>510</v>
      </c>
      <c r="D141" s="20" t="s">
        <v>509</v>
      </c>
      <c r="E141" s="158" t="s">
        <v>475</v>
      </c>
      <c r="F141" s="158" t="s">
        <v>256</v>
      </c>
      <c r="G141" s="18" t="s">
        <v>257</v>
      </c>
      <c r="H141" s="18" t="s">
        <v>258</v>
      </c>
      <c r="I141" s="198" t="s">
        <v>259</v>
      </c>
      <c r="J141" s="17" t="s">
        <v>61</v>
      </c>
      <c r="K141" s="136">
        <v>2020</v>
      </c>
      <c r="L141" s="18" t="s">
        <v>24</v>
      </c>
      <c r="M141" s="266">
        <v>805</v>
      </c>
      <c r="N141" s="174">
        <v>44246</v>
      </c>
    </row>
    <row r="142" spans="1:14" ht="15.75" customHeight="1" x14ac:dyDescent="0.25">
      <c r="A142" s="165" t="s">
        <v>125</v>
      </c>
      <c r="B142" s="192">
        <v>128602</v>
      </c>
      <c r="C142" s="17" t="s">
        <v>511</v>
      </c>
      <c r="D142" s="20" t="s">
        <v>509</v>
      </c>
      <c r="E142" s="158" t="s">
        <v>475</v>
      </c>
      <c r="F142" s="158" t="s">
        <v>256</v>
      </c>
      <c r="G142" s="18" t="s">
        <v>257</v>
      </c>
      <c r="H142" s="18" t="s">
        <v>258</v>
      </c>
      <c r="I142" s="198" t="s">
        <v>259</v>
      </c>
      <c r="J142" s="17" t="s">
        <v>61</v>
      </c>
      <c r="K142" s="136">
        <v>2020</v>
      </c>
      <c r="L142" s="18" t="s">
        <v>26</v>
      </c>
      <c r="M142" s="266">
        <v>128602</v>
      </c>
      <c r="N142" s="174">
        <v>44246</v>
      </c>
    </row>
    <row r="143" spans="1:14" ht="15.75" customHeight="1" x14ac:dyDescent="0.25">
      <c r="A143" s="163" t="s">
        <v>125</v>
      </c>
      <c r="B143" s="193">
        <v>16573</v>
      </c>
      <c r="C143" s="15" t="s">
        <v>522</v>
      </c>
      <c r="D143" s="13" t="s">
        <v>512</v>
      </c>
      <c r="E143" s="155" t="s">
        <v>475</v>
      </c>
      <c r="F143" s="155" t="s">
        <v>256</v>
      </c>
      <c r="G143" s="11" t="s">
        <v>257</v>
      </c>
      <c r="H143" s="11" t="s">
        <v>258</v>
      </c>
      <c r="I143" s="199" t="s">
        <v>259</v>
      </c>
      <c r="J143" s="15" t="s">
        <v>61</v>
      </c>
      <c r="K143">
        <v>2020</v>
      </c>
      <c r="L143" s="11" t="s">
        <v>20</v>
      </c>
      <c r="M143" s="265">
        <v>16573</v>
      </c>
      <c r="N143" s="170">
        <v>44246</v>
      </c>
    </row>
    <row r="144" spans="1:14" ht="15.75" customHeight="1" x14ac:dyDescent="0.25">
      <c r="A144" s="163" t="s">
        <v>125</v>
      </c>
      <c r="B144" s="193">
        <v>2223</v>
      </c>
      <c r="C144" s="15" t="s">
        <v>523</v>
      </c>
      <c r="D144" s="13" t="s">
        <v>512</v>
      </c>
      <c r="E144" s="155" t="s">
        <v>475</v>
      </c>
      <c r="F144" s="155" t="s">
        <v>256</v>
      </c>
      <c r="G144" s="11" t="s">
        <v>257</v>
      </c>
      <c r="H144" s="11" t="s">
        <v>258</v>
      </c>
      <c r="I144" s="199" t="s">
        <v>259</v>
      </c>
      <c r="J144" s="15" t="s">
        <v>61</v>
      </c>
      <c r="K144">
        <v>2020</v>
      </c>
      <c r="L144" s="11" t="s">
        <v>24</v>
      </c>
      <c r="M144" s="265">
        <v>2223</v>
      </c>
      <c r="N144" s="170">
        <v>44246</v>
      </c>
    </row>
    <row r="145" spans="1:14" ht="15.75" customHeight="1" x14ac:dyDescent="0.25">
      <c r="A145" s="163" t="s">
        <v>125</v>
      </c>
      <c r="B145" s="193">
        <v>517814</v>
      </c>
      <c r="C145" s="15" t="s">
        <v>524</v>
      </c>
      <c r="D145" s="13" t="s">
        <v>512</v>
      </c>
      <c r="E145" s="155" t="s">
        <v>475</v>
      </c>
      <c r="F145" s="155" t="s">
        <v>256</v>
      </c>
      <c r="G145" s="11" t="s">
        <v>257</v>
      </c>
      <c r="H145" s="11" t="s">
        <v>258</v>
      </c>
      <c r="I145" s="199" t="s">
        <v>259</v>
      </c>
      <c r="J145" s="15" t="s">
        <v>61</v>
      </c>
      <c r="K145">
        <v>2020</v>
      </c>
      <c r="L145" s="11" t="s">
        <v>26</v>
      </c>
      <c r="M145" s="265">
        <v>517814</v>
      </c>
      <c r="N145" s="170">
        <v>44246</v>
      </c>
    </row>
    <row r="146" spans="1:14" ht="15.75" customHeight="1" x14ac:dyDescent="0.25">
      <c r="A146" s="165" t="s">
        <v>125</v>
      </c>
      <c r="B146" s="192">
        <v>19832</v>
      </c>
      <c r="C146" s="17" t="s">
        <v>528</v>
      </c>
      <c r="D146" s="20" t="s">
        <v>530</v>
      </c>
      <c r="E146" s="158" t="s">
        <v>475</v>
      </c>
      <c r="F146" s="158" t="s">
        <v>256</v>
      </c>
      <c r="G146" s="18" t="s">
        <v>257</v>
      </c>
      <c r="H146" s="18" t="s">
        <v>258</v>
      </c>
      <c r="I146" s="198" t="s">
        <v>259</v>
      </c>
      <c r="J146" s="136" t="s">
        <v>49</v>
      </c>
      <c r="K146" s="136">
        <v>2020</v>
      </c>
      <c r="L146" s="18" t="s">
        <v>20</v>
      </c>
      <c r="M146" s="266">
        <v>19832</v>
      </c>
      <c r="N146" s="174">
        <v>44246</v>
      </c>
    </row>
    <row r="147" spans="1:14" ht="15.75" customHeight="1" x14ac:dyDescent="0.25">
      <c r="A147" s="165" t="s">
        <v>125</v>
      </c>
      <c r="B147" s="192">
        <v>3034</v>
      </c>
      <c r="C147" s="17" t="s">
        <v>529</v>
      </c>
      <c r="D147" s="20" t="s">
        <v>530</v>
      </c>
      <c r="E147" s="158" t="s">
        <v>475</v>
      </c>
      <c r="F147" s="158" t="s">
        <v>256</v>
      </c>
      <c r="G147" s="18" t="s">
        <v>257</v>
      </c>
      <c r="H147" s="18" t="s">
        <v>258</v>
      </c>
      <c r="I147" s="198" t="s">
        <v>259</v>
      </c>
      <c r="J147" s="136" t="s">
        <v>49</v>
      </c>
      <c r="K147" s="136">
        <v>2020</v>
      </c>
      <c r="L147" s="18" t="s">
        <v>24</v>
      </c>
      <c r="M147" s="266">
        <v>3034</v>
      </c>
      <c r="N147" s="174">
        <v>44246</v>
      </c>
    </row>
    <row r="148" spans="1:14" ht="15.75" customHeight="1" x14ac:dyDescent="0.25">
      <c r="A148" s="165" t="s">
        <v>125</v>
      </c>
      <c r="B148" s="192">
        <v>396508</v>
      </c>
      <c r="C148" s="17" t="s">
        <v>533</v>
      </c>
      <c r="D148" s="20" t="s">
        <v>530</v>
      </c>
      <c r="E148" s="158" t="s">
        <v>475</v>
      </c>
      <c r="F148" s="158" t="s">
        <v>256</v>
      </c>
      <c r="G148" s="18" t="s">
        <v>257</v>
      </c>
      <c r="H148" s="18" t="s">
        <v>258</v>
      </c>
      <c r="I148" s="198" t="s">
        <v>259</v>
      </c>
      <c r="J148" s="136" t="s">
        <v>49</v>
      </c>
      <c r="K148" s="136">
        <v>2020</v>
      </c>
      <c r="L148" s="18" t="s">
        <v>26</v>
      </c>
      <c r="M148" s="266">
        <v>396508</v>
      </c>
      <c r="N148" s="174">
        <v>44246</v>
      </c>
    </row>
    <row r="149" spans="1:14" ht="15.75" customHeight="1" x14ac:dyDescent="0.25">
      <c r="A149" s="163" t="s">
        <v>125</v>
      </c>
      <c r="B149" s="193">
        <v>6250</v>
      </c>
      <c r="C149" s="15" t="s">
        <v>532</v>
      </c>
      <c r="D149" s="13" t="s">
        <v>531</v>
      </c>
      <c r="E149" s="155" t="s">
        <v>475</v>
      </c>
      <c r="F149" s="155" t="s">
        <v>256</v>
      </c>
      <c r="G149" s="11" t="s">
        <v>257</v>
      </c>
      <c r="H149" s="11" t="s">
        <v>258</v>
      </c>
      <c r="I149" s="199" t="s">
        <v>259</v>
      </c>
      <c r="J149" t="s">
        <v>58</v>
      </c>
      <c r="K149">
        <v>2020</v>
      </c>
      <c r="L149" s="11" t="s">
        <v>20</v>
      </c>
      <c r="M149" s="265">
        <v>6250</v>
      </c>
      <c r="N149" s="170">
        <v>44246</v>
      </c>
    </row>
    <row r="150" spans="1:14" ht="15.75" customHeight="1" x14ac:dyDescent="0.25">
      <c r="A150" s="163" t="s">
        <v>125</v>
      </c>
      <c r="B150" s="193">
        <v>807</v>
      </c>
      <c r="C150" s="15" t="s">
        <v>534</v>
      </c>
      <c r="D150" s="13" t="s">
        <v>531</v>
      </c>
      <c r="E150" s="155" t="s">
        <v>475</v>
      </c>
      <c r="F150" s="155" t="s">
        <v>256</v>
      </c>
      <c r="G150" s="11" t="s">
        <v>257</v>
      </c>
      <c r="H150" s="11" t="s">
        <v>258</v>
      </c>
      <c r="I150" s="199" t="s">
        <v>259</v>
      </c>
      <c r="J150" t="s">
        <v>58</v>
      </c>
      <c r="K150">
        <v>2020</v>
      </c>
      <c r="L150" s="11" t="s">
        <v>24</v>
      </c>
      <c r="M150" s="265">
        <v>807</v>
      </c>
      <c r="N150" s="170">
        <v>44246</v>
      </c>
    </row>
    <row r="151" spans="1:14" ht="15.75" customHeight="1" x14ac:dyDescent="0.25">
      <c r="A151" s="163" t="s">
        <v>125</v>
      </c>
      <c r="B151" s="193">
        <v>102782</v>
      </c>
      <c r="C151" s="15" t="s">
        <v>535</v>
      </c>
      <c r="D151" s="13" t="s">
        <v>531</v>
      </c>
      <c r="E151" s="155" t="s">
        <v>475</v>
      </c>
      <c r="F151" s="155" t="s">
        <v>256</v>
      </c>
      <c r="G151" s="11" t="s">
        <v>257</v>
      </c>
      <c r="H151" s="11" t="s">
        <v>258</v>
      </c>
      <c r="I151" s="199" t="s">
        <v>259</v>
      </c>
      <c r="J151" t="s">
        <v>58</v>
      </c>
      <c r="K151">
        <v>2020</v>
      </c>
      <c r="L151" s="11" t="s">
        <v>26</v>
      </c>
      <c r="M151" s="265">
        <v>102782</v>
      </c>
      <c r="N151" s="170">
        <v>44246</v>
      </c>
    </row>
    <row r="152" spans="1:14" ht="15.75" customHeight="1" x14ac:dyDescent="0.25">
      <c r="A152" s="165" t="s">
        <v>125</v>
      </c>
      <c r="B152" s="192">
        <v>1837</v>
      </c>
      <c r="C152" s="17" t="s">
        <v>539</v>
      </c>
      <c r="D152" s="20" t="s">
        <v>542</v>
      </c>
      <c r="E152" s="158" t="s">
        <v>475</v>
      </c>
      <c r="F152" s="158" t="s">
        <v>415</v>
      </c>
      <c r="G152" s="18" t="s">
        <v>416</v>
      </c>
      <c r="H152" s="18" t="s">
        <v>417</v>
      </c>
      <c r="I152" s="198" t="s">
        <v>418</v>
      </c>
      <c r="J152" s="18" t="s">
        <v>208</v>
      </c>
      <c r="K152" s="136">
        <v>2020</v>
      </c>
      <c r="L152" s="18" t="s">
        <v>20</v>
      </c>
      <c r="M152" s="266">
        <v>1837</v>
      </c>
      <c r="N152" s="174">
        <v>44252</v>
      </c>
    </row>
    <row r="153" spans="1:14" ht="15.75" customHeight="1" x14ac:dyDescent="0.25">
      <c r="A153" s="165" t="s">
        <v>125</v>
      </c>
      <c r="B153" s="192">
        <v>246</v>
      </c>
      <c r="C153" s="17" t="s">
        <v>540</v>
      </c>
      <c r="D153" s="20" t="s">
        <v>542</v>
      </c>
      <c r="E153" s="158" t="s">
        <v>475</v>
      </c>
      <c r="F153" s="158" t="s">
        <v>415</v>
      </c>
      <c r="G153" s="18" t="s">
        <v>416</v>
      </c>
      <c r="H153" s="18" t="s">
        <v>417</v>
      </c>
      <c r="I153" s="198" t="s">
        <v>418</v>
      </c>
      <c r="J153" s="18" t="s">
        <v>208</v>
      </c>
      <c r="K153" s="136">
        <v>2020</v>
      </c>
      <c r="L153" s="18" t="s">
        <v>24</v>
      </c>
      <c r="M153" s="266">
        <v>246</v>
      </c>
      <c r="N153" s="174">
        <v>44252</v>
      </c>
    </row>
    <row r="154" spans="1:14" ht="15.75" customHeight="1" x14ac:dyDescent="0.25">
      <c r="A154" s="165" t="s">
        <v>125</v>
      </c>
      <c r="B154" s="192">
        <v>46561</v>
      </c>
      <c r="C154" s="17" t="s">
        <v>541</v>
      </c>
      <c r="D154" s="20" t="s">
        <v>542</v>
      </c>
      <c r="E154" s="158" t="s">
        <v>475</v>
      </c>
      <c r="F154" s="158" t="s">
        <v>415</v>
      </c>
      <c r="G154" s="18" t="s">
        <v>416</v>
      </c>
      <c r="H154" s="18" t="s">
        <v>417</v>
      </c>
      <c r="I154" s="198" t="s">
        <v>418</v>
      </c>
      <c r="J154" s="18" t="s">
        <v>208</v>
      </c>
      <c r="K154" s="136">
        <v>2020</v>
      </c>
      <c r="L154" s="18" t="s">
        <v>26</v>
      </c>
      <c r="M154" s="266">
        <v>46561</v>
      </c>
      <c r="N154" s="174">
        <v>44252</v>
      </c>
    </row>
    <row r="155" spans="1:14" ht="15.75" customHeight="1" x14ac:dyDescent="0.25">
      <c r="A155" s="163" t="s">
        <v>125</v>
      </c>
      <c r="B155" s="193">
        <v>8575</v>
      </c>
      <c r="C155" s="15" t="s">
        <v>558</v>
      </c>
      <c r="D155" s="13" t="s">
        <v>556</v>
      </c>
      <c r="E155" s="155" t="s">
        <v>475</v>
      </c>
      <c r="F155" s="155" t="s">
        <v>415</v>
      </c>
      <c r="G155" s="11" t="s">
        <v>416</v>
      </c>
      <c r="H155" s="11" t="s">
        <v>417</v>
      </c>
      <c r="I155" s="199" t="s">
        <v>418</v>
      </c>
      <c r="J155" s="11" t="s">
        <v>61</v>
      </c>
      <c r="K155">
        <v>2020</v>
      </c>
      <c r="L155" s="11" t="s">
        <v>20</v>
      </c>
      <c r="M155" s="265">
        <v>8575</v>
      </c>
      <c r="N155" s="170">
        <v>44252</v>
      </c>
    </row>
    <row r="156" spans="1:14" ht="15.75" customHeight="1" x14ac:dyDescent="0.25">
      <c r="A156" s="163" t="s">
        <v>125</v>
      </c>
      <c r="B156" s="193">
        <v>3338</v>
      </c>
      <c r="C156" s="15" t="s">
        <v>557</v>
      </c>
      <c r="D156" s="13" t="s">
        <v>556</v>
      </c>
      <c r="E156" s="155" t="s">
        <v>475</v>
      </c>
      <c r="F156" s="155" t="s">
        <v>415</v>
      </c>
      <c r="G156" s="11" t="s">
        <v>416</v>
      </c>
      <c r="H156" s="11" t="s">
        <v>417</v>
      </c>
      <c r="I156" s="199" t="s">
        <v>418</v>
      </c>
      <c r="J156" s="11" t="s">
        <v>61</v>
      </c>
      <c r="K156">
        <v>2020</v>
      </c>
      <c r="L156" s="11" t="s">
        <v>24</v>
      </c>
      <c r="M156" s="265">
        <v>3338</v>
      </c>
      <c r="N156" s="170">
        <v>44252</v>
      </c>
    </row>
    <row r="157" spans="1:14" ht="15.75" customHeight="1" x14ac:dyDescent="0.25">
      <c r="A157" s="163" t="s">
        <v>125</v>
      </c>
      <c r="B157" s="193">
        <v>594712</v>
      </c>
      <c r="C157" s="15" t="s">
        <v>559</v>
      </c>
      <c r="D157" s="13" t="s">
        <v>556</v>
      </c>
      <c r="E157" s="155" t="s">
        <v>475</v>
      </c>
      <c r="F157" s="155" t="s">
        <v>415</v>
      </c>
      <c r="G157" s="11" t="s">
        <v>416</v>
      </c>
      <c r="H157" s="11" t="s">
        <v>417</v>
      </c>
      <c r="I157" s="199" t="s">
        <v>418</v>
      </c>
      <c r="J157" s="11" t="s">
        <v>61</v>
      </c>
      <c r="K157">
        <v>2020</v>
      </c>
      <c r="L157" s="11" t="s">
        <v>26</v>
      </c>
      <c r="M157" s="265">
        <v>594712</v>
      </c>
      <c r="N157" s="170">
        <v>44252</v>
      </c>
    </row>
    <row r="158" spans="1:14" ht="15.75" customHeight="1" x14ac:dyDescent="0.25">
      <c r="A158" s="165" t="s">
        <v>125</v>
      </c>
      <c r="B158" s="192">
        <v>70994</v>
      </c>
      <c r="C158" s="17" t="s">
        <v>567</v>
      </c>
      <c r="D158" s="20" t="s">
        <v>544</v>
      </c>
      <c r="E158" s="158" t="s">
        <v>475</v>
      </c>
      <c r="F158" s="158" t="s">
        <v>415</v>
      </c>
      <c r="G158" s="18" t="s">
        <v>416</v>
      </c>
      <c r="H158" s="18" t="s">
        <v>417</v>
      </c>
      <c r="I158" s="198" t="s">
        <v>418</v>
      </c>
      <c r="J158" s="18" t="s">
        <v>208</v>
      </c>
      <c r="K158" s="136">
        <v>2020</v>
      </c>
      <c r="L158" s="18" t="s">
        <v>20</v>
      </c>
      <c r="M158" s="266">
        <v>70994</v>
      </c>
      <c r="N158" s="174">
        <v>44257</v>
      </c>
    </row>
    <row r="159" spans="1:14" ht="15.75" customHeight="1" x14ac:dyDescent="0.25">
      <c r="A159" s="165" t="s">
        <v>125</v>
      </c>
      <c r="B159" s="192">
        <v>11916</v>
      </c>
      <c r="C159" s="17" t="s">
        <v>571</v>
      </c>
      <c r="D159" s="20" t="s">
        <v>544</v>
      </c>
      <c r="E159" s="158" t="s">
        <v>475</v>
      </c>
      <c r="F159" s="158" t="s">
        <v>415</v>
      </c>
      <c r="G159" s="18" t="s">
        <v>416</v>
      </c>
      <c r="H159" s="18" t="s">
        <v>417</v>
      </c>
      <c r="I159" s="198" t="s">
        <v>418</v>
      </c>
      <c r="J159" s="18" t="s">
        <v>208</v>
      </c>
      <c r="K159" s="136">
        <v>2020</v>
      </c>
      <c r="L159" s="18" t="s">
        <v>24</v>
      </c>
      <c r="M159" s="266">
        <v>11916</v>
      </c>
      <c r="N159" s="174">
        <v>44257</v>
      </c>
    </row>
    <row r="160" spans="1:14" ht="15.75" customHeight="1" x14ac:dyDescent="0.25">
      <c r="A160" s="165" t="s">
        <v>125</v>
      </c>
      <c r="B160" s="192">
        <v>2437950</v>
      </c>
      <c r="C160" s="17" t="s">
        <v>568</v>
      </c>
      <c r="D160" s="20" t="s">
        <v>544</v>
      </c>
      <c r="E160" s="158" t="s">
        <v>475</v>
      </c>
      <c r="F160" s="158" t="s">
        <v>415</v>
      </c>
      <c r="G160" s="18" t="s">
        <v>416</v>
      </c>
      <c r="H160" s="18" t="s">
        <v>417</v>
      </c>
      <c r="I160" s="198" t="s">
        <v>418</v>
      </c>
      <c r="J160" s="18" t="s">
        <v>208</v>
      </c>
      <c r="K160" s="136">
        <v>2020</v>
      </c>
      <c r="L160" s="18" t="s">
        <v>26</v>
      </c>
      <c r="M160" s="266">
        <v>2437950</v>
      </c>
      <c r="N160" s="174">
        <v>44257</v>
      </c>
    </row>
    <row r="161" spans="1:14" ht="15.75" customHeight="1" x14ac:dyDescent="0.25">
      <c r="A161" s="163" t="s">
        <v>125</v>
      </c>
      <c r="B161" s="193">
        <v>18236</v>
      </c>
      <c r="C161" s="15" t="s">
        <v>549</v>
      </c>
      <c r="D161" s="13" t="s">
        <v>548</v>
      </c>
      <c r="E161" s="155" t="s">
        <v>475</v>
      </c>
      <c r="F161" s="155" t="s">
        <v>415</v>
      </c>
      <c r="G161" s="11" t="s">
        <v>416</v>
      </c>
      <c r="H161" s="11" t="s">
        <v>417</v>
      </c>
      <c r="I161" s="199" t="s">
        <v>418</v>
      </c>
      <c r="J161" s="11" t="s">
        <v>208</v>
      </c>
      <c r="K161">
        <v>2020</v>
      </c>
      <c r="L161" s="11" t="s">
        <v>20</v>
      </c>
      <c r="M161" s="265">
        <v>18236</v>
      </c>
      <c r="N161" s="170">
        <v>44252</v>
      </c>
    </row>
    <row r="162" spans="1:14" ht="15.75" customHeight="1" x14ac:dyDescent="0.25">
      <c r="A162" s="163" t="s">
        <v>125</v>
      </c>
      <c r="B162" s="193">
        <v>3566</v>
      </c>
      <c r="C162" s="15" t="s">
        <v>550</v>
      </c>
      <c r="D162" s="13" t="s">
        <v>548</v>
      </c>
      <c r="E162" s="155" t="s">
        <v>475</v>
      </c>
      <c r="F162" s="155" t="s">
        <v>415</v>
      </c>
      <c r="G162" s="11" t="s">
        <v>416</v>
      </c>
      <c r="H162" s="11" t="s">
        <v>417</v>
      </c>
      <c r="I162" s="199" t="s">
        <v>418</v>
      </c>
      <c r="J162" s="11" t="s">
        <v>208</v>
      </c>
      <c r="K162">
        <v>2020</v>
      </c>
      <c r="L162" s="11" t="s">
        <v>24</v>
      </c>
      <c r="M162" s="265">
        <v>3566</v>
      </c>
      <c r="N162" s="170">
        <v>44252</v>
      </c>
    </row>
    <row r="163" spans="1:14" ht="15.75" customHeight="1" x14ac:dyDescent="0.25">
      <c r="A163" s="163" t="s">
        <v>125</v>
      </c>
      <c r="B163" s="193">
        <v>631673</v>
      </c>
      <c r="C163" s="15" t="s">
        <v>551</v>
      </c>
      <c r="D163" s="13" t="s">
        <v>548</v>
      </c>
      <c r="E163" s="155" t="s">
        <v>475</v>
      </c>
      <c r="F163" s="155" t="s">
        <v>415</v>
      </c>
      <c r="G163" s="11" t="s">
        <v>416</v>
      </c>
      <c r="H163" s="11" t="s">
        <v>417</v>
      </c>
      <c r="I163" s="199" t="s">
        <v>418</v>
      </c>
      <c r="J163" s="11" t="s">
        <v>208</v>
      </c>
      <c r="K163">
        <v>2020</v>
      </c>
      <c r="L163" s="11" t="s">
        <v>26</v>
      </c>
      <c r="M163" s="265">
        <v>631673</v>
      </c>
      <c r="N163" s="170">
        <v>44252</v>
      </c>
    </row>
    <row r="164" spans="1:14" ht="15.75" customHeight="1" x14ac:dyDescent="0.25">
      <c r="A164" s="165" t="s">
        <v>125</v>
      </c>
      <c r="B164" s="192">
        <v>31750</v>
      </c>
      <c r="C164" s="17" t="s">
        <v>563</v>
      </c>
      <c r="D164" s="20" t="s">
        <v>555</v>
      </c>
      <c r="E164" s="158" t="s">
        <v>475</v>
      </c>
      <c r="F164" s="158" t="s">
        <v>415</v>
      </c>
      <c r="G164" s="18" t="s">
        <v>416</v>
      </c>
      <c r="H164" s="18" t="s">
        <v>417</v>
      </c>
      <c r="I164" s="198" t="s">
        <v>418</v>
      </c>
      <c r="J164" s="18" t="s">
        <v>446</v>
      </c>
      <c r="K164" s="136">
        <v>2020</v>
      </c>
      <c r="L164" s="18" t="s">
        <v>20</v>
      </c>
      <c r="M164" s="266">
        <v>31750</v>
      </c>
      <c r="N164" s="174">
        <v>44252</v>
      </c>
    </row>
    <row r="165" spans="1:14" ht="15.75" customHeight="1" x14ac:dyDescent="0.25">
      <c r="A165" s="165" t="s">
        <v>125</v>
      </c>
      <c r="B165" s="192">
        <v>1760022</v>
      </c>
      <c r="C165" s="17" t="s">
        <v>564</v>
      </c>
      <c r="D165" s="20" t="s">
        <v>555</v>
      </c>
      <c r="E165" s="158" t="s">
        <v>475</v>
      </c>
      <c r="F165" s="158" t="s">
        <v>415</v>
      </c>
      <c r="G165" s="18" t="s">
        <v>416</v>
      </c>
      <c r="H165" s="18" t="s">
        <v>417</v>
      </c>
      <c r="I165" s="198" t="s">
        <v>418</v>
      </c>
      <c r="J165" s="18" t="s">
        <v>446</v>
      </c>
      <c r="K165" s="136">
        <v>2020</v>
      </c>
      <c r="L165" s="18" t="s">
        <v>26</v>
      </c>
      <c r="M165" s="266">
        <v>1760022</v>
      </c>
      <c r="N165" s="174">
        <v>44252</v>
      </c>
    </row>
    <row r="166" spans="1:14" ht="15.75" customHeight="1" x14ac:dyDescent="0.25">
      <c r="A166" s="163" t="s">
        <v>125</v>
      </c>
      <c r="B166" s="193">
        <v>3</v>
      </c>
      <c r="C166" s="11" t="s">
        <v>573</v>
      </c>
      <c r="D166" s="13" t="s">
        <v>574</v>
      </c>
      <c r="E166" s="155" t="s">
        <v>476</v>
      </c>
      <c r="F166" s="155" t="s">
        <v>368</v>
      </c>
      <c r="G166" s="11" t="s">
        <v>359</v>
      </c>
      <c r="H166" s="155" t="s">
        <v>360</v>
      </c>
      <c r="I166" s="160" t="s">
        <v>361</v>
      </c>
      <c r="J166" s="155" t="s">
        <v>332</v>
      </c>
      <c r="K166" s="157">
        <v>2020</v>
      </c>
      <c r="L166" s="154" t="s">
        <v>20</v>
      </c>
      <c r="M166" s="223">
        <v>3</v>
      </c>
      <c r="N166" s="170">
        <v>44258</v>
      </c>
    </row>
    <row r="167" spans="1:14" ht="15.75" customHeight="1" x14ac:dyDescent="0.25">
      <c r="A167" s="283" t="s">
        <v>125</v>
      </c>
      <c r="B167" s="284">
        <f>22572-17356</f>
        <v>5216</v>
      </c>
      <c r="C167" s="17" t="s">
        <v>577</v>
      </c>
      <c r="D167" s="20" t="s">
        <v>203</v>
      </c>
      <c r="E167" s="158" t="s">
        <v>475</v>
      </c>
      <c r="F167" s="158" t="s">
        <v>204</v>
      </c>
      <c r="G167" s="18" t="s">
        <v>205</v>
      </c>
      <c r="H167" s="158" t="s">
        <v>575</v>
      </c>
      <c r="I167" s="198" t="s">
        <v>576</v>
      </c>
      <c r="J167" s="158" t="s">
        <v>208</v>
      </c>
      <c r="K167" s="136">
        <v>2020</v>
      </c>
      <c r="L167" s="18" t="s">
        <v>20</v>
      </c>
      <c r="M167" s="224">
        <v>22572</v>
      </c>
      <c r="N167" s="174">
        <v>44265</v>
      </c>
    </row>
    <row r="168" spans="1:14" ht="15.75" customHeight="1" x14ac:dyDescent="0.25">
      <c r="A168" s="165" t="s">
        <v>125</v>
      </c>
      <c r="B168" s="192">
        <v>2748</v>
      </c>
      <c r="C168" s="17" t="s">
        <v>578</v>
      </c>
      <c r="D168" s="20" t="s">
        <v>203</v>
      </c>
      <c r="E168" s="158" t="s">
        <v>475</v>
      </c>
      <c r="F168" s="158" t="s">
        <v>204</v>
      </c>
      <c r="G168" s="18" t="s">
        <v>205</v>
      </c>
      <c r="H168" s="158" t="s">
        <v>575</v>
      </c>
      <c r="I168" s="198" t="s">
        <v>576</v>
      </c>
      <c r="J168" s="158" t="s">
        <v>208</v>
      </c>
      <c r="K168" s="136">
        <v>2020</v>
      </c>
      <c r="L168" s="18" t="s">
        <v>24</v>
      </c>
      <c r="M168" s="224">
        <v>2748</v>
      </c>
      <c r="N168" s="174">
        <v>44265</v>
      </c>
    </row>
    <row r="169" spans="1:14" ht="15.75" customHeight="1" x14ac:dyDescent="0.25">
      <c r="A169" s="283" t="s">
        <v>125</v>
      </c>
      <c r="B169" s="284">
        <f>164710-123533</f>
        <v>41177</v>
      </c>
      <c r="C169" s="17" t="s">
        <v>579</v>
      </c>
      <c r="D169" s="20" t="s">
        <v>203</v>
      </c>
      <c r="E169" s="158" t="s">
        <v>475</v>
      </c>
      <c r="F169" s="158" t="s">
        <v>204</v>
      </c>
      <c r="G169" s="18" t="s">
        <v>205</v>
      </c>
      <c r="H169" s="158" t="s">
        <v>575</v>
      </c>
      <c r="I169" s="198" t="s">
        <v>576</v>
      </c>
      <c r="J169" s="158" t="s">
        <v>208</v>
      </c>
      <c r="K169" s="136">
        <v>2020</v>
      </c>
      <c r="L169" s="18" t="s">
        <v>26</v>
      </c>
      <c r="M169" s="224">
        <v>164710</v>
      </c>
      <c r="N169" s="174">
        <v>44265</v>
      </c>
    </row>
    <row r="170" spans="1:14" ht="15.75" customHeight="1" x14ac:dyDescent="0.25">
      <c r="A170" s="163" t="s">
        <v>125</v>
      </c>
      <c r="B170" s="193">
        <v>58</v>
      </c>
      <c r="C170" s="11" t="s">
        <v>584</v>
      </c>
      <c r="D170" s="13" t="s">
        <v>585</v>
      </c>
      <c r="E170" s="155" t="s">
        <v>476</v>
      </c>
      <c r="F170" s="155" t="s">
        <v>368</v>
      </c>
      <c r="G170" s="11" t="s">
        <v>359</v>
      </c>
      <c r="H170" s="155" t="s">
        <v>360</v>
      </c>
      <c r="I170" s="160" t="s">
        <v>361</v>
      </c>
      <c r="J170" s="155" t="s">
        <v>482</v>
      </c>
      <c r="K170">
        <v>2020</v>
      </c>
      <c r="L170" s="11" t="s">
        <v>20</v>
      </c>
      <c r="M170" s="223">
        <v>58</v>
      </c>
      <c r="N170" s="170">
        <v>44265</v>
      </c>
    </row>
    <row r="171" spans="1:14" ht="15.75" customHeight="1" x14ac:dyDescent="0.25">
      <c r="A171" s="163" t="s">
        <v>125</v>
      </c>
      <c r="B171" s="193">
        <v>6</v>
      </c>
      <c r="C171" s="15" t="s">
        <v>583</v>
      </c>
      <c r="D171" s="13" t="s">
        <v>585</v>
      </c>
      <c r="E171" s="155" t="s">
        <v>476</v>
      </c>
      <c r="F171" s="155" t="s">
        <v>368</v>
      </c>
      <c r="G171" s="11" t="s">
        <v>359</v>
      </c>
      <c r="H171" s="155" t="s">
        <v>360</v>
      </c>
      <c r="I171" s="160" t="s">
        <v>361</v>
      </c>
      <c r="J171" s="155" t="s">
        <v>482</v>
      </c>
      <c r="K171">
        <v>2020</v>
      </c>
      <c r="L171" s="11" t="s">
        <v>24</v>
      </c>
      <c r="M171" s="223">
        <v>6</v>
      </c>
      <c r="N171" s="170">
        <v>44265</v>
      </c>
    </row>
    <row r="172" spans="1:14" ht="15.75" customHeight="1" x14ac:dyDescent="0.25">
      <c r="A172" s="165" t="s">
        <v>125</v>
      </c>
      <c r="B172" s="192">
        <v>18</v>
      </c>
      <c r="C172" s="18" t="s">
        <v>596</v>
      </c>
      <c r="D172" s="20" t="s">
        <v>595</v>
      </c>
      <c r="E172" s="158" t="s">
        <v>476</v>
      </c>
      <c r="F172" s="158" t="s">
        <v>368</v>
      </c>
      <c r="G172" s="18" t="s">
        <v>359</v>
      </c>
      <c r="H172" s="158" t="s">
        <v>360</v>
      </c>
      <c r="I172" s="162" t="s">
        <v>361</v>
      </c>
      <c r="J172" s="158" t="s">
        <v>482</v>
      </c>
      <c r="K172" s="136">
        <v>2020</v>
      </c>
      <c r="L172" s="18" t="s">
        <v>20</v>
      </c>
      <c r="M172" s="224">
        <v>18</v>
      </c>
      <c r="N172" s="174">
        <v>44301</v>
      </c>
    </row>
    <row r="173" spans="1:14" ht="15.75" customHeight="1" x14ac:dyDescent="0.25">
      <c r="A173" s="165" t="s">
        <v>125</v>
      </c>
      <c r="B173" s="192">
        <v>2</v>
      </c>
      <c r="C173" s="17" t="s">
        <v>597</v>
      </c>
      <c r="D173" s="20" t="s">
        <v>595</v>
      </c>
      <c r="E173" s="158" t="s">
        <v>476</v>
      </c>
      <c r="F173" s="158" t="s">
        <v>368</v>
      </c>
      <c r="G173" s="18" t="s">
        <v>359</v>
      </c>
      <c r="H173" s="158" t="s">
        <v>360</v>
      </c>
      <c r="I173" s="162" t="s">
        <v>361</v>
      </c>
      <c r="J173" s="158" t="s">
        <v>482</v>
      </c>
      <c r="K173" s="136">
        <v>2020</v>
      </c>
      <c r="L173" s="18" t="s">
        <v>24</v>
      </c>
      <c r="M173" s="224">
        <v>2</v>
      </c>
      <c r="N173" s="174">
        <v>44301</v>
      </c>
    </row>
    <row r="174" spans="1:14" ht="15.75" customHeight="1" x14ac:dyDescent="0.25">
      <c r="A174" s="163" t="s">
        <v>125</v>
      </c>
      <c r="B174" s="193">
        <v>6</v>
      </c>
      <c r="C174" s="15" t="s">
        <v>599</v>
      </c>
      <c r="D174" s="13" t="s">
        <v>601</v>
      </c>
      <c r="E174" s="155" t="s">
        <v>476</v>
      </c>
      <c r="F174" s="155" t="s">
        <v>368</v>
      </c>
      <c r="G174" s="11" t="s">
        <v>359</v>
      </c>
      <c r="H174" s="155" t="s">
        <v>360</v>
      </c>
      <c r="I174" s="160" t="s">
        <v>361</v>
      </c>
      <c r="J174" s="155" t="s">
        <v>602</v>
      </c>
      <c r="K174">
        <v>2020</v>
      </c>
      <c r="L174" s="11" t="s">
        <v>20</v>
      </c>
      <c r="M174" s="223">
        <v>6</v>
      </c>
      <c r="N174" s="170">
        <v>44301</v>
      </c>
    </row>
    <row r="175" spans="1:14" ht="15.75" customHeight="1" x14ac:dyDescent="0.25">
      <c r="A175" s="163" t="s">
        <v>125</v>
      </c>
      <c r="B175" s="193">
        <v>1</v>
      </c>
      <c r="C175" s="15" t="s">
        <v>600</v>
      </c>
      <c r="D175" s="13" t="s">
        <v>601</v>
      </c>
      <c r="E175" s="155" t="s">
        <v>476</v>
      </c>
      <c r="F175" s="155" t="s">
        <v>368</v>
      </c>
      <c r="G175" s="11" t="s">
        <v>359</v>
      </c>
      <c r="H175" s="155" t="s">
        <v>360</v>
      </c>
      <c r="I175" s="160" t="s">
        <v>361</v>
      </c>
      <c r="J175" s="155" t="s">
        <v>602</v>
      </c>
      <c r="K175">
        <v>2020</v>
      </c>
      <c r="L175" s="11" t="s">
        <v>24</v>
      </c>
      <c r="M175" s="223">
        <v>1</v>
      </c>
      <c r="N175" s="170">
        <v>44301</v>
      </c>
    </row>
    <row r="176" spans="1:14" ht="15.75" customHeight="1" x14ac:dyDescent="0.25">
      <c r="A176" s="283" t="s">
        <v>125</v>
      </c>
      <c r="B176" s="284">
        <f>289-1-6</f>
        <v>282</v>
      </c>
      <c r="C176" s="17" t="s">
        <v>605</v>
      </c>
      <c r="D176" s="20" t="s">
        <v>608</v>
      </c>
      <c r="E176" s="158" t="s">
        <v>477</v>
      </c>
      <c r="F176" s="158" t="s">
        <v>28</v>
      </c>
      <c r="G176" s="18" t="s">
        <v>29</v>
      </c>
      <c r="H176" s="158" t="s">
        <v>30</v>
      </c>
      <c r="I176" s="198" t="s">
        <v>31</v>
      </c>
      <c r="J176" s="158" t="s">
        <v>32</v>
      </c>
      <c r="K176" s="136">
        <v>2020</v>
      </c>
      <c r="L176" s="18" t="s">
        <v>20</v>
      </c>
      <c r="M176" s="224">
        <v>289</v>
      </c>
      <c r="N176" s="174">
        <v>44316</v>
      </c>
    </row>
    <row r="177" spans="1:14" ht="15.75" customHeight="1" x14ac:dyDescent="0.25">
      <c r="A177" s="283" t="s">
        <v>125</v>
      </c>
      <c r="B177" s="284">
        <f>55-1-1</f>
        <v>53</v>
      </c>
      <c r="C177" s="17" t="s">
        <v>606</v>
      </c>
      <c r="D177" s="20" t="s">
        <v>608</v>
      </c>
      <c r="E177" s="158" t="s">
        <v>477</v>
      </c>
      <c r="F177" s="158" t="s">
        <v>28</v>
      </c>
      <c r="G177" s="18" t="s">
        <v>29</v>
      </c>
      <c r="H177" s="158" t="s">
        <v>30</v>
      </c>
      <c r="I177" s="198" t="s">
        <v>31</v>
      </c>
      <c r="J177" s="158" t="s">
        <v>32</v>
      </c>
      <c r="K177" s="136">
        <v>2020</v>
      </c>
      <c r="L177" s="18" t="s">
        <v>24</v>
      </c>
      <c r="M177" s="224">
        <v>55</v>
      </c>
      <c r="N177" s="174">
        <v>44316</v>
      </c>
    </row>
    <row r="178" spans="1:14" ht="15.75" customHeight="1" x14ac:dyDescent="0.25">
      <c r="A178" s="283" t="s">
        <v>125</v>
      </c>
      <c r="B178" s="284">
        <f>96426-65-433</f>
        <v>95928</v>
      </c>
      <c r="C178" s="17" t="s">
        <v>607</v>
      </c>
      <c r="D178" s="20" t="s">
        <v>608</v>
      </c>
      <c r="E178" s="158" t="s">
        <v>477</v>
      </c>
      <c r="F178" s="158" t="s">
        <v>28</v>
      </c>
      <c r="G178" s="18" t="s">
        <v>29</v>
      </c>
      <c r="H178" s="158" t="s">
        <v>30</v>
      </c>
      <c r="I178" s="198" t="s">
        <v>31</v>
      </c>
      <c r="J178" s="158" t="s">
        <v>32</v>
      </c>
      <c r="K178" s="136">
        <v>2020</v>
      </c>
      <c r="L178" s="18" t="s">
        <v>26</v>
      </c>
      <c r="M178" s="224">
        <v>96426</v>
      </c>
      <c r="N178" s="174">
        <v>44316</v>
      </c>
    </row>
    <row r="179" spans="1:14" ht="15.75" customHeight="1" x14ac:dyDescent="0.25">
      <c r="A179" s="283" t="s">
        <v>125</v>
      </c>
      <c r="B179" s="284">
        <f>9743-30</f>
        <v>9713</v>
      </c>
      <c r="C179" s="15" t="s">
        <v>612</v>
      </c>
      <c r="D179" s="13" t="s">
        <v>33</v>
      </c>
      <c r="E179" s="155" t="s">
        <v>475</v>
      </c>
      <c r="F179" s="155" t="s">
        <v>34</v>
      </c>
      <c r="G179" s="11" t="s">
        <v>35</v>
      </c>
      <c r="H179" s="155" t="s">
        <v>36</v>
      </c>
      <c r="I179" s="199" t="s">
        <v>37</v>
      </c>
      <c r="J179" s="155" t="s">
        <v>38</v>
      </c>
      <c r="K179">
        <v>2020</v>
      </c>
      <c r="L179" s="11" t="s">
        <v>20</v>
      </c>
      <c r="M179" s="223">
        <v>9743</v>
      </c>
      <c r="N179" s="170">
        <v>44350</v>
      </c>
    </row>
    <row r="180" spans="1:14" ht="15.75" customHeight="1" x14ac:dyDescent="0.25">
      <c r="A180" s="283" t="s">
        <v>125</v>
      </c>
      <c r="B180" s="284">
        <f>562-8</f>
        <v>554</v>
      </c>
      <c r="C180" s="11" t="s">
        <v>613</v>
      </c>
      <c r="D180" s="13" t="s">
        <v>33</v>
      </c>
      <c r="E180" s="155" t="s">
        <v>475</v>
      </c>
      <c r="F180" s="155" t="s">
        <v>34</v>
      </c>
      <c r="G180" s="11" t="s">
        <v>35</v>
      </c>
      <c r="H180" s="155" t="s">
        <v>36</v>
      </c>
      <c r="I180" s="199" t="s">
        <v>37</v>
      </c>
      <c r="J180" s="155" t="s">
        <v>38</v>
      </c>
      <c r="K180">
        <v>2020</v>
      </c>
      <c r="L180" s="11" t="s">
        <v>24</v>
      </c>
      <c r="M180" s="223">
        <v>562</v>
      </c>
      <c r="N180" s="170">
        <v>44350</v>
      </c>
    </row>
    <row r="181" spans="1:14" ht="15.75" customHeight="1" x14ac:dyDescent="0.25">
      <c r="A181" s="283" t="s">
        <v>125</v>
      </c>
      <c r="B181" s="284">
        <f>53517-3400</f>
        <v>50117</v>
      </c>
      <c r="C181" s="15" t="s">
        <v>614</v>
      </c>
      <c r="D181" s="13" t="s">
        <v>33</v>
      </c>
      <c r="E181" s="155" t="s">
        <v>475</v>
      </c>
      <c r="F181" s="155" t="s">
        <v>34</v>
      </c>
      <c r="G181" s="11" t="s">
        <v>35</v>
      </c>
      <c r="H181" s="155" t="s">
        <v>36</v>
      </c>
      <c r="I181" s="199" t="s">
        <v>37</v>
      </c>
      <c r="J181" s="155" t="s">
        <v>38</v>
      </c>
      <c r="K181">
        <v>2020</v>
      </c>
      <c r="L181" s="11" t="s">
        <v>26</v>
      </c>
      <c r="M181" s="223">
        <v>53517</v>
      </c>
      <c r="N181" s="170">
        <v>44350</v>
      </c>
    </row>
    <row r="182" spans="1:14" ht="15.75" customHeight="1" x14ac:dyDescent="0.25">
      <c r="A182" s="165" t="s">
        <v>125</v>
      </c>
      <c r="B182" s="192">
        <v>55</v>
      </c>
      <c r="C182" s="18" t="s">
        <v>623</v>
      </c>
      <c r="D182" s="20" t="s">
        <v>625</v>
      </c>
      <c r="E182" s="158" t="s">
        <v>476</v>
      </c>
      <c r="F182" s="158" t="s">
        <v>368</v>
      </c>
      <c r="G182" s="18" t="s">
        <v>359</v>
      </c>
      <c r="H182" s="158" t="s">
        <v>360</v>
      </c>
      <c r="I182" s="162" t="s">
        <v>361</v>
      </c>
      <c r="J182" s="158" t="s">
        <v>482</v>
      </c>
      <c r="K182" s="136">
        <v>2020</v>
      </c>
      <c r="L182" s="18" t="s">
        <v>20</v>
      </c>
      <c r="M182" s="224">
        <v>55</v>
      </c>
      <c r="N182" s="174">
        <v>44277</v>
      </c>
    </row>
    <row r="183" spans="1:14" ht="15.75" customHeight="1" x14ac:dyDescent="0.25">
      <c r="A183" s="165" t="s">
        <v>125</v>
      </c>
      <c r="B183" s="192">
        <v>4</v>
      </c>
      <c r="C183" s="18" t="s">
        <v>624</v>
      </c>
      <c r="D183" s="20" t="s">
        <v>625</v>
      </c>
      <c r="E183" s="158" t="s">
        <v>476</v>
      </c>
      <c r="F183" s="158" t="s">
        <v>368</v>
      </c>
      <c r="G183" s="18" t="s">
        <v>359</v>
      </c>
      <c r="H183" s="158" t="s">
        <v>360</v>
      </c>
      <c r="I183" s="162" t="s">
        <v>361</v>
      </c>
      <c r="J183" s="158" t="s">
        <v>482</v>
      </c>
      <c r="K183" s="136">
        <v>2020</v>
      </c>
      <c r="L183" s="18" t="s">
        <v>24</v>
      </c>
      <c r="M183" s="224">
        <v>4</v>
      </c>
      <c r="N183" s="174">
        <v>44277</v>
      </c>
    </row>
    <row r="184" spans="1:14" ht="15.75" customHeight="1" x14ac:dyDescent="0.25">
      <c r="A184" s="163" t="s">
        <v>125</v>
      </c>
      <c r="B184" s="193">
        <v>8</v>
      </c>
      <c r="C184" s="15" t="s">
        <v>645</v>
      </c>
      <c r="D184" s="13" t="s">
        <v>649</v>
      </c>
      <c r="E184" s="155" t="s">
        <v>476</v>
      </c>
      <c r="F184" s="155" t="s">
        <v>368</v>
      </c>
      <c r="G184" s="11" t="s">
        <v>359</v>
      </c>
      <c r="H184" s="155" t="s">
        <v>360</v>
      </c>
      <c r="I184" s="160" t="s">
        <v>361</v>
      </c>
      <c r="J184" s="155" t="s">
        <v>411</v>
      </c>
      <c r="K184">
        <v>2020</v>
      </c>
      <c r="L184" s="11" t="s">
        <v>20</v>
      </c>
      <c r="M184" s="223">
        <v>8</v>
      </c>
      <c r="N184" s="170">
        <v>44552</v>
      </c>
    </row>
    <row r="185" spans="1:14" s="11" customFormat="1" ht="15.75" customHeight="1" x14ac:dyDescent="0.25">
      <c r="A185" s="163" t="s">
        <v>125</v>
      </c>
      <c r="B185" s="193">
        <v>1</v>
      </c>
      <c r="C185" s="15" t="s">
        <v>646</v>
      </c>
      <c r="D185" s="15" t="s">
        <v>648</v>
      </c>
      <c r="E185" s="155" t="s">
        <v>476</v>
      </c>
      <c r="F185" s="155" t="s">
        <v>368</v>
      </c>
      <c r="G185" s="11" t="s">
        <v>647</v>
      </c>
      <c r="H185" s="155" t="s">
        <v>360</v>
      </c>
      <c r="I185" s="160" t="s">
        <v>361</v>
      </c>
      <c r="J185" s="155" t="s">
        <v>411</v>
      </c>
      <c r="K185" s="11">
        <v>2020</v>
      </c>
      <c r="L185" s="11" t="s">
        <v>24</v>
      </c>
      <c r="M185" s="223">
        <v>1</v>
      </c>
      <c r="N185" s="170">
        <v>44552</v>
      </c>
    </row>
    <row r="186" spans="1:14" ht="15.75" customHeight="1" x14ac:dyDescent="0.25">
      <c r="A186" s="136" t="s">
        <v>125</v>
      </c>
      <c r="B186" s="192">
        <v>29</v>
      </c>
      <c r="C186" s="17" t="s">
        <v>762</v>
      </c>
      <c r="D186" s="20" t="s">
        <v>755</v>
      </c>
      <c r="E186" s="158" t="s">
        <v>476</v>
      </c>
      <c r="F186" s="158" t="s">
        <v>368</v>
      </c>
      <c r="G186" s="18" t="s">
        <v>359</v>
      </c>
      <c r="H186" s="158" t="s">
        <v>360</v>
      </c>
      <c r="I186" s="162" t="s">
        <v>361</v>
      </c>
      <c r="J186" s="158" t="s">
        <v>602</v>
      </c>
      <c r="K186" s="136">
        <v>2021</v>
      </c>
      <c r="L186" s="18" t="s">
        <v>20</v>
      </c>
      <c r="M186" s="224">
        <v>29</v>
      </c>
      <c r="N186" s="174">
        <v>44734</v>
      </c>
    </row>
    <row r="187" spans="1:14" s="316" customFormat="1" ht="15.75" customHeight="1" thickBot="1" x14ac:dyDescent="0.3">
      <c r="A187" s="321" t="s">
        <v>125</v>
      </c>
      <c r="B187" s="318">
        <v>4</v>
      </c>
      <c r="C187" s="319" t="s">
        <v>763</v>
      </c>
      <c r="D187" s="319" t="s">
        <v>755</v>
      </c>
      <c r="E187" s="320" t="s">
        <v>476</v>
      </c>
      <c r="F187" s="320" t="s">
        <v>368</v>
      </c>
      <c r="G187" s="321" t="s">
        <v>359</v>
      </c>
      <c r="H187" s="320" t="s">
        <v>360</v>
      </c>
      <c r="I187" s="322" t="s">
        <v>361</v>
      </c>
      <c r="J187" s="320" t="s">
        <v>602</v>
      </c>
      <c r="K187" s="321">
        <v>2021</v>
      </c>
      <c r="L187" s="321" t="s">
        <v>24</v>
      </c>
      <c r="M187" s="323">
        <v>4</v>
      </c>
      <c r="N187" s="324">
        <v>44734</v>
      </c>
    </row>
    <row r="188" spans="1:14" ht="15.75" customHeight="1" thickTop="1" x14ac:dyDescent="0.25">
      <c r="A188" t="s">
        <v>125</v>
      </c>
      <c r="B188" s="193">
        <v>11346</v>
      </c>
      <c r="C188" s="11" t="s">
        <v>652</v>
      </c>
      <c r="D188" t="s">
        <v>14</v>
      </c>
      <c r="E188" s="11" t="s">
        <v>475</v>
      </c>
      <c r="F188" t="s">
        <v>15</v>
      </c>
      <c r="G188" t="s">
        <v>16</v>
      </c>
      <c r="H188" t="s">
        <v>17</v>
      </c>
      <c r="I188" s="1" t="s">
        <v>18</v>
      </c>
      <c r="J188" t="s">
        <v>19</v>
      </c>
      <c r="K188">
        <v>2021</v>
      </c>
      <c r="L188" s="11" t="s">
        <v>20</v>
      </c>
      <c r="M188" s="246">
        <v>6648</v>
      </c>
      <c r="N188" s="170">
        <v>44588</v>
      </c>
    </row>
    <row r="189" spans="1:14" ht="15.75" customHeight="1" x14ac:dyDescent="0.25">
      <c r="A189" t="s">
        <v>125</v>
      </c>
      <c r="B189" s="193">
        <v>1722</v>
      </c>
      <c r="C189" s="11" t="s">
        <v>653</v>
      </c>
      <c r="D189" t="s">
        <v>14</v>
      </c>
      <c r="E189" s="11" t="s">
        <v>475</v>
      </c>
      <c r="F189" t="s">
        <v>15</v>
      </c>
      <c r="G189" t="s">
        <v>16</v>
      </c>
      <c r="H189" t="s">
        <v>17</v>
      </c>
      <c r="I189" s="1" t="s">
        <v>18</v>
      </c>
      <c r="J189" t="s">
        <v>19</v>
      </c>
      <c r="K189">
        <v>2021</v>
      </c>
      <c r="L189" s="11" t="s">
        <v>24</v>
      </c>
      <c r="M189" s="246">
        <v>1009</v>
      </c>
      <c r="N189" s="170">
        <v>44588</v>
      </c>
    </row>
    <row r="190" spans="1:14" ht="15.75" customHeight="1" x14ac:dyDescent="0.25">
      <c r="A190" t="s">
        <v>125</v>
      </c>
      <c r="B190" s="193">
        <v>213600</v>
      </c>
      <c r="C190" s="11" t="s">
        <v>654</v>
      </c>
      <c r="D190" t="s">
        <v>14</v>
      </c>
      <c r="E190" s="11" t="s">
        <v>475</v>
      </c>
      <c r="F190" t="s">
        <v>15</v>
      </c>
      <c r="G190" t="s">
        <v>16</v>
      </c>
      <c r="H190" t="s">
        <v>17</v>
      </c>
      <c r="I190" s="1" t="s">
        <v>18</v>
      </c>
      <c r="J190" t="s">
        <v>19</v>
      </c>
      <c r="K190">
        <v>2021</v>
      </c>
      <c r="L190" s="11" t="s">
        <v>26</v>
      </c>
      <c r="M190" s="246">
        <v>129360</v>
      </c>
      <c r="N190" s="170">
        <v>44588</v>
      </c>
    </row>
    <row r="191" spans="1:14" ht="15.75" customHeight="1" x14ac:dyDescent="0.25">
      <c r="A191" s="136" t="s">
        <v>125</v>
      </c>
      <c r="B191" s="192">
        <v>2999</v>
      </c>
      <c r="C191" s="18" t="s">
        <v>658</v>
      </c>
      <c r="D191" s="136" t="s">
        <v>542</v>
      </c>
      <c r="E191" s="136" t="s">
        <v>475</v>
      </c>
      <c r="F191" s="136" t="s">
        <v>415</v>
      </c>
      <c r="G191" s="136" t="s">
        <v>416</v>
      </c>
      <c r="H191" s="136" t="s">
        <v>417</v>
      </c>
      <c r="I191" s="310" t="s">
        <v>418</v>
      </c>
      <c r="J191" s="136" t="s">
        <v>208</v>
      </c>
      <c r="K191" s="136">
        <v>2021</v>
      </c>
      <c r="L191" s="18" t="s">
        <v>20</v>
      </c>
      <c r="M191" s="266">
        <v>2999</v>
      </c>
      <c r="N191" s="174">
        <v>44606</v>
      </c>
    </row>
    <row r="192" spans="1:14" ht="15.75" customHeight="1" x14ac:dyDescent="0.25">
      <c r="A192" s="136" t="s">
        <v>125</v>
      </c>
      <c r="B192" s="192">
        <v>339</v>
      </c>
      <c r="C192" s="18" t="s">
        <v>659</v>
      </c>
      <c r="D192" s="136" t="s">
        <v>542</v>
      </c>
      <c r="E192" s="136" t="s">
        <v>475</v>
      </c>
      <c r="F192" s="136" t="s">
        <v>415</v>
      </c>
      <c r="G192" s="136" t="s">
        <v>416</v>
      </c>
      <c r="H192" s="136" t="s">
        <v>417</v>
      </c>
      <c r="I192" s="310" t="s">
        <v>418</v>
      </c>
      <c r="J192" s="136" t="s">
        <v>208</v>
      </c>
      <c r="K192" s="136">
        <v>2021</v>
      </c>
      <c r="L192" s="18" t="s">
        <v>24</v>
      </c>
      <c r="M192" s="266">
        <v>339</v>
      </c>
      <c r="N192" s="174">
        <v>44606</v>
      </c>
    </row>
    <row r="193" spans="1:14" ht="15.75" customHeight="1" x14ac:dyDescent="0.25">
      <c r="A193" s="136" t="s">
        <v>125</v>
      </c>
      <c r="B193" s="192">
        <v>32236</v>
      </c>
      <c r="C193" s="18" t="s">
        <v>660</v>
      </c>
      <c r="D193" s="136" t="s">
        <v>542</v>
      </c>
      <c r="E193" s="136" t="s">
        <v>475</v>
      </c>
      <c r="F193" s="136" t="s">
        <v>415</v>
      </c>
      <c r="G193" s="136" t="s">
        <v>416</v>
      </c>
      <c r="H193" s="136" t="s">
        <v>417</v>
      </c>
      <c r="I193" s="310" t="s">
        <v>418</v>
      </c>
      <c r="J193" s="136" t="s">
        <v>208</v>
      </c>
      <c r="K193" s="136">
        <v>2021</v>
      </c>
      <c r="L193" s="18" t="s">
        <v>26</v>
      </c>
      <c r="M193" s="266">
        <v>32236</v>
      </c>
      <c r="N193" s="174">
        <v>44606</v>
      </c>
    </row>
    <row r="194" spans="1:14" ht="15.75" customHeight="1" x14ac:dyDescent="0.25">
      <c r="A194" t="s">
        <v>125</v>
      </c>
      <c r="B194" s="193">
        <v>20441</v>
      </c>
      <c r="C194" s="11" t="s">
        <v>661</v>
      </c>
      <c r="D194" t="s">
        <v>556</v>
      </c>
      <c r="E194" t="s">
        <v>475</v>
      </c>
      <c r="F194" t="s">
        <v>415</v>
      </c>
      <c r="G194" t="s">
        <v>416</v>
      </c>
      <c r="H194" t="s">
        <v>417</v>
      </c>
      <c r="I194" s="317" t="s">
        <v>418</v>
      </c>
      <c r="J194" t="s">
        <v>61</v>
      </c>
      <c r="K194">
        <v>2021</v>
      </c>
      <c r="L194" s="11" t="s">
        <v>20</v>
      </c>
      <c r="M194" s="265">
        <v>20441</v>
      </c>
      <c r="N194" s="170">
        <v>44606</v>
      </c>
    </row>
    <row r="195" spans="1:14" ht="15.75" customHeight="1" x14ac:dyDescent="0.25">
      <c r="A195" t="s">
        <v>125</v>
      </c>
      <c r="B195" s="193">
        <v>2478</v>
      </c>
      <c r="C195" s="11" t="s">
        <v>662</v>
      </c>
      <c r="D195" t="s">
        <v>556</v>
      </c>
      <c r="E195" t="s">
        <v>475</v>
      </c>
      <c r="F195" t="s">
        <v>415</v>
      </c>
      <c r="G195" t="s">
        <v>416</v>
      </c>
      <c r="H195" t="s">
        <v>417</v>
      </c>
      <c r="I195" s="317" t="s">
        <v>418</v>
      </c>
      <c r="J195" t="s">
        <v>61</v>
      </c>
      <c r="K195">
        <v>2021</v>
      </c>
      <c r="L195" s="11" t="s">
        <v>24</v>
      </c>
      <c r="M195" s="265">
        <v>2478</v>
      </c>
      <c r="N195" s="170">
        <v>44606</v>
      </c>
    </row>
    <row r="196" spans="1:14" ht="15.75" customHeight="1" x14ac:dyDescent="0.25">
      <c r="A196" t="s">
        <v>125</v>
      </c>
      <c r="B196" s="193">
        <v>148422</v>
      </c>
      <c r="C196" s="11" t="s">
        <v>663</v>
      </c>
      <c r="D196" t="s">
        <v>556</v>
      </c>
      <c r="E196" t="s">
        <v>475</v>
      </c>
      <c r="F196" t="s">
        <v>415</v>
      </c>
      <c r="G196" t="s">
        <v>416</v>
      </c>
      <c r="H196" t="s">
        <v>417</v>
      </c>
      <c r="I196" s="317" t="s">
        <v>418</v>
      </c>
      <c r="J196" t="s">
        <v>61</v>
      </c>
      <c r="K196">
        <v>2021</v>
      </c>
      <c r="L196" s="11" t="s">
        <v>26</v>
      </c>
      <c r="M196" s="265">
        <v>148422</v>
      </c>
      <c r="N196" s="170">
        <v>44606</v>
      </c>
    </row>
    <row r="197" spans="1:14" ht="15.75" customHeight="1" x14ac:dyDescent="0.25">
      <c r="A197" s="136" t="s">
        <v>125</v>
      </c>
      <c r="B197" s="192">
        <v>6097</v>
      </c>
      <c r="C197" s="18" t="s">
        <v>667</v>
      </c>
      <c r="D197" s="136" t="s">
        <v>544</v>
      </c>
      <c r="E197" s="136" t="s">
        <v>475</v>
      </c>
      <c r="F197" s="136" t="s">
        <v>415</v>
      </c>
      <c r="G197" s="136" t="s">
        <v>416</v>
      </c>
      <c r="H197" s="136" t="s">
        <v>417</v>
      </c>
      <c r="I197" s="310" t="s">
        <v>418</v>
      </c>
      <c r="J197" s="136" t="s">
        <v>208</v>
      </c>
      <c r="K197" s="136">
        <v>2021</v>
      </c>
      <c r="L197" s="18" t="s">
        <v>24</v>
      </c>
      <c r="M197" s="266">
        <v>6097</v>
      </c>
      <c r="N197" s="174">
        <v>44606</v>
      </c>
    </row>
    <row r="198" spans="1:14" ht="15.75" customHeight="1" x14ac:dyDescent="0.25">
      <c r="A198" s="136" t="s">
        <v>125</v>
      </c>
      <c r="B198" s="192">
        <v>1901755</v>
      </c>
      <c r="C198" s="18" t="s">
        <v>668</v>
      </c>
      <c r="D198" s="136" t="s">
        <v>544</v>
      </c>
      <c r="E198" s="136" t="s">
        <v>475</v>
      </c>
      <c r="F198" s="136" t="s">
        <v>415</v>
      </c>
      <c r="G198" s="136" t="s">
        <v>416</v>
      </c>
      <c r="H198" s="136" t="s">
        <v>417</v>
      </c>
      <c r="I198" s="310" t="s">
        <v>418</v>
      </c>
      <c r="J198" s="136" t="s">
        <v>208</v>
      </c>
      <c r="K198" s="136">
        <v>2021</v>
      </c>
      <c r="L198" s="18" t="s">
        <v>26</v>
      </c>
      <c r="M198" s="266">
        <v>1901755</v>
      </c>
      <c r="N198" s="174">
        <v>44606</v>
      </c>
    </row>
    <row r="199" spans="1:14" ht="15.75" customHeight="1" x14ac:dyDescent="0.25">
      <c r="A199" t="s">
        <v>125</v>
      </c>
      <c r="B199" s="193">
        <v>20018</v>
      </c>
      <c r="C199" s="11" t="s">
        <v>671</v>
      </c>
      <c r="D199" t="s">
        <v>548</v>
      </c>
      <c r="E199" t="s">
        <v>475</v>
      </c>
      <c r="F199" t="s">
        <v>415</v>
      </c>
      <c r="G199" t="s">
        <v>416</v>
      </c>
      <c r="H199" t="s">
        <v>417</v>
      </c>
      <c r="I199" s="317" t="s">
        <v>418</v>
      </c>
      <c r="J199" t="s">
        <v>208</v>
      </c>
      <c r="K199">
        <v>2021</v>
      </c>
      <c r="L199" s="11" t="s">
        <v>20</v>
      </c>
      <c r="M199" s="265">
        <v>20018</v>
      </c>
      <c r="N199" s="170">
        <v>44606</v>
      </c>
    </row>
    <row r="200" spans="1:14" ht="15.75" customHeight="1" x14ac:dyDescent="0.25">
      <c r="A200" t="s">
        <v>125</v>
      </c>
      <c r="B200" s="193">
        <v>4435</v>
      </c>
      <c r="C200" s="11" t="s">
        <v>672</v>
      </c>
      <c r="D200" t="s">
        <v>548</v>
      </c>
      <c r="E200" t="s">
        <v>475</v>
      </c>
      <c r="F200" t="s">
        <v>415</v>
      </c>
      <c r="G200" t="s">
        <v>416</v>
      </c>
      <c r="H200" t="s">
        <v>417</v>
      </c>
      <c r="I200" s="317" t="s">
        <v>418</v>
      </c>
      <c r="J200" t="s">
        <v>208</v>
      </c>
      <c r="K200">
        <v>2021</v>
      </c>
      <c r="L200" s="11" t="s">
        <v>24</v>
      </c>
      <c r="M200" s="265">
        <v>4435</v>
      </c>
      <c r="N200" s="170">
        <v>44606</v>
      </c>
    </row>
    <row r="201" spans="1:14" ht="15.75" customHeight="1" x14ac:dyDescent="0.25">
      <c r="A201" t="s">
        <v>125</v>
      </c>
      <c r="B201" s="193">
        <v>439398</v>
      </c>
      <c r="C201" s="11" t="s">
        <v>673</v>
      </c>
      <c r="D201" t="s">
        <v>548</v>
      </c>
      <c r="E201" t="s">
        <v>475</v>
      </c>
      <c r="F201" t="s">
        <v>415</v>
      </c>
      <c r="G201" t="s">
        <v>416</v>
      </c>
      <c r="H201" t="s">
        <v>417</v>
      </c>
      <c r="I201" s="317" t="s">
        <v>418</v>
      </c>
      <c r="J201" t="s">
        <v>208</v>
      </c>
      <c r="K201">
        <v>2021</v>
      </c>
      <c r="L201" s="11" t="s">
        <v>26</v>
      </c>
      <c r="M201" s="265">
        <v>439398</v>
      </c>
      <c r="N201" s="170">
        <v>44606</v>
      </c>
    </row>
    <row r="202" spans="1:14" ht="15.75" customHeight="1" x14ac:dyDescent="0.25">
      <c r="A202" s="136" t="s">
        <v>125</v>
      </c>
      <c r="B202" s="192">
        <v>38761</v>
      </c>
      <c r="C202" s="18" t="s">
        <v>664</v>
      </c>
      <c r="D202" s="136" t="s">
        <v>555</v>
      </c>
      <c r="E202" s="136" t="s">
        <v>475</v>
      </c>
      <c r="F202" s="136" t="s">
        <v>415</v>
      </c>
      <c r="G202" s="136" t="s">
        <v>416</v>
      </c>
      <c r="H202" s="136" t="s">
        <v>417</v>
      </c>
      <c r="I202" s="310" t="s">
        <v>418</v>
      </c>
      <c r="J202" s="136" t="s">
        <v>446</v>
      </c>
      <c r="K202" s="136">
        <v>2021</v>
      </c>
      <c r="L202" s="18" t="s">
        <v>20</v>
      </c>
      <c r="M202" s="266">
        <v>38761</v>
      </c>
      <c r="N202" s="174">
        <v>44606</v>
      </c>
    </row>
    <row r="203" spans="1:14" ht="15.75" customHeight="1" x14ac:dyDescent="0.25">
      <c r="A203" s="136" t="s">
        <v>125</v>
      </c>
      <c r="B203" s="192">
        <v>9039</v>
      </c>
      <c r="C203" s="18" t="s">
        <v>665</v>
      </c>
      <c r="D203" s="136" t="s">
        <v>555</v>
      </c>
      <c r="E203" s="136" t="s">
        <v>475</v>
      </c>
      <c r="F203" s="136" t="s">
        <v>415</v>
      </c>
      <c r="G203" s="136" t="s">
        <v>416</v>
      </c>
      <c r="H203" s="136" t="s">
        <v>417</v>
      </c>
      <c r="I203" s="310" t="s">
        <v>418</v>
      </c>
      <c r="J203" s="136" t="s">
        <v>446</v>
      </c>
      <c r="K203" s="136">
        <v>2021</v>
      </c>
      <c r="L203" s="18" t="s">
        <v>24</v>
      </c>
      <c r="M203" s="266">
        <v>9039</v>
      </c>
      <c r="N203" s="174">
        <v>44606</v>
      </c>
    </row>
    <row r="204" spans="1:14" ht="15.75" customHeight="1" x14ac:dyDescent="0.25">
      <c r="A204" s="136" t="s">
        <v>125</v>
      </c>
      <c r="B204" s="192">
        <v>724220</v>
      </c>
      <c r="C204" s="18" t="s">
        <v>666</v>
      </c>
      <c r="D204" s="136" t="s">
        <v>555</v>
      </c>
      <c r="E204" s="136" t="s">
        <v>475</v>
      </c>
      <c r="F204" s="136" t="s">
        <v>415</v>
      </c>
      <c r="G204" s="136" t="s">
        <v>416</v>
      </c>
      <c r="H204" s="136" t="s">
        <v>417</v>
      </c>
      <c r="I204" s="310" t="s">
        <v>418</v>
      </c>
      <c r="J204" s="136" t="s">
        <v>446</v>
      </c>
      <c r="K204" s="136">
        <v>2021</v>
      </c>
      <c r="L204" s="18" t="s">
        <v>26</v>
      </c>
      <c r="M204" s="266">
        <v>724220</v>
      </c>
      <c r="N204" s="174">
        <v>44606</v>
      </c>
    </row>
    <row r="205" spans="1:14" ht="15.75" customHeight="1" x14ac:dyDescent="0.25">
      <c r="A205" t="s">
        <v>125</v>
      </c>
      <c r="B205" s="193">
        <v>35298</v>
      </c>
      <c r="C205" s="11" t="s">
        <v>686</v>
      </c>
      <c r="D205" s="13" t="s">
        <v>501</v>
      </c>
      <c r="E205" s="155" t="s">
        <v>475</v>
      </c>
      <c r="F205" s="155" t="s">
        <v>256</v>
      </c>
      <c r="G205" s="11" t="s">
        <v>257</v>
      </c>
      <c r="H205" s="11" t="s">
        <v>258</v>
      </c>
      <c r="I205" s="199" t="s">
        <v>259</v>
      </c>
      <c r="J205" s="15" t="s">
        <v>45</v>
      </c>
      <c r="K205">
        <v>2021</v>
      </c>
      <c r="L205" s="11" t="s">
        <v>20</v>
      </c>
      <c r="M205" s="265">
        <v>35298</v>
      </c>
      <c r="N205" s="170">
        <v>44622</v>
      </c>
    </row>
    <row r="206" spans="1:14" ht="15.75" customHeight="1" x14ac:dyDescent="0.25">
      <c r="A206" t="s">
        <v>125</v>
      </c>
      <c r="B206" s="193">
        <v>5126</v>
      </c>
      <c r="C206" s="11" t="s">
        <v>687</v>
      </c>
      <c r="D206" s="13" t="s">
        <v>501</v>
      </c>
      <c r="E206" s="155" t="s">
        <v>475</v>
      </c>
      <c r="F206" s="155" t="s">
        <v>256</v>
      </c>
      <c r="G206" s="11" t="s">
        <v>257</v>
      </c>
      <c r="H206" s="11" t="s">
        <v>258</v>
      </c>
      <c r="I206" s="199" t="s">
        <v>259</v>
      </c>
      <c r="J206" s="15" t="s">
        <v>45</v>
      </c>
      <c r="K206">
        <v>2021</v>
      </c>
      <c r="L206" s="11" t="s">
        <v>24</v>
      </c>
      <c r="M206" s="265">
        <v>5126</v>
      </c>
      <c r="N206" s="170">
        <v>44622</v>
      </c>
    </row>
    <row r="207" spans="1:14" ht="15.75" customHeight="1" x14ac:dyDescent="0.25">
      <c r="A207" t="s">
        <v>125</v>
      </c>
      <c r="B207" s="193">
        <v>752007</v>
      </c>
      <c r="C207" s="11" t="s">
        <v>688</v>
      </c>
      <c r="D207" s="13" t="s">
        <v>501</v>
      </c>
      <c r="E207" s="155" t="s">
        <v>475</v>
      </c>
      <c r="F207" s="155" t="s">
        <v>256</v>
      </c>
      <c r="G207" s="11" t="s">
        <v>257</v>
      </c>
      <c r="H207" s="11" t="s">
        <v>258</v>
      </c>
      <c r="I207" s="199" t="s">
        <v>259</v>
      </c>
      <c r="J207" s="15" t="s">
        <v>45</v>
      </c>
      <c r="K207">
        <v>2021</v>
      </c>
      <c r="L207" s="11" t="s">
        <v>26</v>
      </c>
      <c r="M207" s="265">
        <v>752007</v>
      </c>
      <c r="N207" s="170">
        <v>44622</v>
      </c>
    </row>
    <row r="208" spans="1:14" ht="15.75" customHeight="1" x14ac:dyDescent="0.25">
      <c r="A208" s="136" t="s">
        <v>125</v>
      </c>
      <c r="B208" s="192">
        <v>10421</v>
      </c>
      <c r="C208" s="18" t="s">
        <v>689</v>
      </c>
      <c r="D208" s="20" t="s">
        <v>530</v>
      </c>
      <c r="E208" s="158" t="s">
        <v>475</v>
      </c>
      <c r="F208" s="158" t="s">
        <v>256</v>
      </c>
      <c r="G208" s="18" t="s">
        <v>257</v>
      </c>
      <c r="H208" s="18" t="s">
        <v>258</v>
      </c>
      <c r="I208" s="198" t="s">
        <v>259</v>
      </c>
      <c r="J208" s="17" t="s">
        <v>49</v>
      </c>
      <c r="K208" s="136">
        <v>2021</v>
      </c>
      <c r="L208" s="18" t="s">
        <v>20</v>
      </c>
      <c r="M208" s="266">
        <v>10421</v>
      </c>
      <c r="N208" s="174">
        <v>44622</v>
      </c>
    </row>
    <row r="209" spans="1:14" ht="15.75" customHeight="1" x14ac:dyDescent="0.25">
      <c r="A209" s="136" t="s">
        <v>125</v>
      </c>
      <c r="B209" s="192">
        <v>2039</v>
      </c>
      <c r="C209" s="18" t="s">
        <v>690</v>
      </c>
      <c r="D209" s="20" t="s">
        <v>530</v>
      </c>
      <c r="E209" s="158" t="s">
        <v>475</v>
      </c>
      <c r="F209" s="158" t="s">
        <v>256</v>
      </c>
      <c r="G209" s="18" t="s">
        <v>257</v>
      </c>
      <c r="H209" s="18" t="s">
        <v>258</v>
      </c>
      <c r="I209" s="198" t="s">
        <v>259</v>
      </c>
      <c r="J209" s="17" t="s">
        <v>49</v>
      </c>
      <c r="K209" s="136">
        <v>2021</v>
      </c>
      <c r="L209" s="18" t="s">
        <v>24</v>
      </c>
      <c r="M209" s="266">
        <v>2039</v>
      </c>
      <c r="N209" s="174">
        <v>44622</v>
      </c>
    </row>
    <row r="210" spans="1:14" ht="15.75" customHeight="1" x14ac:dyDescent="0.25">
      <c r="A210" s="136" t="s">
        <v>125</v>
      </c>
      <c r="B210" s="192">
        <v>347440</v>
      </c>
      <c r="C210" s="18" t="s">
        <v>691</v>
      </c>
      <c r="D210" s="20" t="s">
        <v>530</v>
      </c>
      <c r="E210" s="158" t="s">
        <v>475</v>
      </c>
      <c r="F210" s="158" t="s">
        <v>256</v>
      </c>
      <c r="G210" s="18" t="s">
        <v>257</v>
      </c>
      <c r="H210" s="18" t="s">
        <v>258</v>
      </c>
      <c r="I210" s="198" t="s">
        <v>259</v>
      </c>
      <c r="J210" s="17" t="s">
        <v>49</v>
      </c>
      <c r="K210" s="136">
        <v>2021</v>
      </c>
      <c r="L210" s="18" t="s">
        <v>26</v>
      </c>
      <c r="M210" s="266">
        <v>347440</v>
      </c>
      <c r="N210" s="174">
        <v>44622</v>
      </c>
    </row>
    <row r="211" spans="1:14" ht="15.75" customHeight="1" x14ac:dyDescent="0.25">
      <c r="A211" t="s">
        <v>125</v>
      </c>
      <c r="B211" s="193">
        <v>3935</v>
      </c>
      <c r="C211" s="11" t="s">
        <v>692</v>
      </c>
      <c r="D211" s="13" t="s">
        <v>531</v>
      </c>
      <c r="E211" s="155" t="s">
        <v>475</v>
      </c>
      <c r="F211" s="155" t="s">
        <v>256</v>
      </c>
      <c r="G211" s="11" t="s">
        <v>257</v>
      </c>
      <c r="H211" s="11" t="s">
        <v>258</v>
      </c>
      <c r="I211" s="199" t="s">
        <v>259</v>
      </c>
      <c r="J211" s="15" t="s">
        <v>58</v>
      </c>
      <c r="K211">
        <v>2021</v>
      </c>
      <c r="L211" s="11" t="s">
        <v>20</v>
      </c>
      <c r="M211" s="265">
        <v>3935</v>
      </c>
      <c r="N211" s="170">
        <v>44622</v>
      </c>
    </row>
    <row r="212" spans="1:14" ht="15.75" customHeight="1" x14ac:dyDescent="0.25">
      <c r="A212" t="s">
        <v>125</v>
      </c>
      <c r="B212" s="193">
        <v>721</v>
      </c>
      <c r="C212" s="11" t="s">
        <v>693</v>
      </c>
      <c r="D212" s="13" t="s">
        <v>531</v>
      </c>
      <c r="E212" s="155" t="s">
        <v>475</v>
      </c>
      <c r="F212" s="155" t="s">
        <v>256</v>
      </c>
      <c r="G212" s="11" t="s">
        <v>257</v>
      </c>
      <c r="H212" s="11" t="s">
        <v>258</v>
      </c>
      <c r="I212" s="199" t="s">
        <v>259</v>
      </c>
      <c r="J212" s="15" t="s">
        <v>58</v>
      </c>
      <c r="K212">
        <v>2021</v>
      </c>
      <c r="L212" s="11" t="s">
        <v>24</v>
      </c>
      <c r="M212" s="265">
        <v>721</v>
      </c>
      <c r="N212" s="170">
        <v>44622</v>
      </c>
    </row>
    <row r="213" spans="1:14" ht="15.75" customHeight="1" x14ac:dyDescent="0.25">
      <c r="A213" t="s">
        <v>125</v>
      </c>
      <c r="B213" s="193">
        <v>90303</v>
      </c>
      <c r="C213" s="11" t="s">
        <v>694</v>
      </c>
      <c r="D213" s="13" t="s">
        <v>531</v>
      </c>
      <c r="E213" s="155" t="s">
        <v>475</v>
      </c>
      <c r="F213" s="155" t="s">
        <v>256</v>
      </c>
      <c r="G213" s="11" t="s">
        <v>257</v>
      </c>
      <c r="H213" s="11" t="s">
        <v>258</v>
      </c>
      <c r="I213" s="199" t="s">
        <v>259</v>
      </c>
      <c r="J213" s="15" t="s">
        <v>58</v>
      </c>
      <c r="K213">
        <v>2021</v>
      </c>
      <c r="L213" s="11" t="s">
        <v>26</v>
      </c>
      <c r="M213" s="265">
        <v>90303</v>
      </c>
      <c r="N213" s="170">
        <v>44622</v>
      </c>
    </row>
    <row r="214" spans="1:14" ht="15.75" customHeight="1" x14ac:dyDescent="0.25">
      <c r="A214" s="311" t="s">
        <v>125</v>
      </c>
      <c r="B214" s="284">
        <f>53180-112</f>
        <v>53068</v>
      </c>
      <c r="C214" s="18" t="s">
        <v>695</v>
      </c>
      <c r="D214" s="20" t="s">
        <v>504</v>
      </c>
      <c r="E214" s="158" t="s">
        <v>475</v>
      </c>
      <c r="F214" s="158" t="s">
        <v>256</v>
      </c>
      <c r="G214" s="18" t="s">
        <v>257</v>
      </c>
      <c r="H214" s="18" t="s">
        <v>258</v>
      </c>
      <c r="I214" s="198" t="s">
        <v>259</v>
      </c>
      <c r="J214" s="17" t="s">
        <v>32</v>
      </c>
      <c r="K214" s="136">
        <v>2021</v>
      </c>
      <c r="L214" s="18" t="s">
        <v>20</v>
      </c>
      <c r="M214" s="266">
        <v>53180</v>
      </c>
      <c r="N214" s="174">
        <v>44622</v>
      </c>
    </row>
    <row r="215" spans="1:14" ht="15.75" customHeight="1" x14ac:dyDescent="0.25">
      <c r="A215" s="311" t="s">
        <v>125</v>
      </c>
      <c r="B215" s="284">
        <f>6198-28</f>
        <v>6170</v>
      </c>
      <c r="C215" s="18" t="s">
        <v>696</v>
      </c>
      <c r="D215" s="20" t="s">
        <v>504</v>
      </c>
      <c r="E215" s="158" t="s">
        <v>475</v>
      </c>
      <c r="F215" s="158" t="s">
        <v>256</v>
      </c>
      <c r="G215" s="18" t="s">
        <v>257</v>
      </c>
      <c r="H215" s="18" t="s">
        <v>258</v>
      </c>
      <c r="I215" s="198" t="s">
        <v>259</v>
      </c>
      <c r="J215" s="17" t="s">
        <v>32</v>
      </c>
      <c r="K215" s="136">
        <v>2021</v>
      </c>
      <c r="L215" s="18" t="s">
        <v>24</v>
      </c>
      <c r="M215" s="266">
        <v>6198</v>
      </c>
      <c r="N215" s="174">
        <v>44622</v>
      </c>
    </row>
    <row r="216" spans="1:14" ht="15.75" customHeight="1" x14ac:dyDescent="0.25">
      <c r="A216" s="311" t="s">
        <v>125</v>
      </c>
      <c r="B216" s="284">
        <f>917394-14000</f>
        <v>903394</v>
      </c>
      <c r="C216" s="18" t="s">
        <v>697</v>
      </c>
      <c r="D216" s="20" t="s">
        <v>504</v>
      </c>
      <c r="E216" s="158" t="s">
        <v>475</v>
      </c>
      <c r="F216" s="158" t="s">
        <v>256</v>
      </c>
      <c r="G216" s="18" t="s">
        <v>257</v>
      </c>
      <c r="H216" s="18" t="s">
        <v>258</v>
      </c>
      <c r="I216" s="198" t="s">
        <v>259</v>
      </c>
      <c r="J216" s="17" t="s">
        <v>32</v>
      </c>
      <c r="K216" s="136">
        <v>2021</v>
      </c>
      <c r="L216" s="18" t="s">
        <v>26</v>
      </c>
      <c r="M216" s="266">
        <v>917394</v>
      </c>
      <c r="N216" s="174">
        <v>44622</v>
      </c>
    </row>
    <row r="217" spans="1:14" ht="15.75" customHeight="1" x14ac:dyDescent="0.25">
      <c r="A217" t="s">
        <v>125</v>
      </c>
      <c r="B217" s="193">
        <v>3369</v>
      </c>
      <c r="C217" s="11" t="s">
        <v>698</v>
      </c>
      <c r="D217" s="13" t="s">
        <v>509</v>
      </c>
      <c r="E217" s="155" t="s">
        <v>475</v>
      </c>
      <c r="F217" s="155" t="s">
        <v>256</v>
      </c>
      <c r="G217" s="11" t="s">
        <v>257</v>
      </c>
      <c r="H217" s="11" t="s">
        <v>258</v>
      </c>
      <c r="I217" s="199" t="s">
        <v>259</v>
      </c>
      <c r="J217" t="s">
        <v>61</v>
      </c>
      <c r="K217">
        <v>2021</v>
      </c>
      <c r="L217" s="11" t="s">
        <v>20</v>
      </c>
      <c r="M217" s="265">
        <v>3369</v>
      </c>
      <c r="N217" s="170">
        <v>44622</v>
      </c>
    </row>
    <row r="218" spans="1:14" ht="15.75" customHeight="1" x14ac:dyDescent="0.25">
      <c r="A218" t="s">
        <v>125</v>
      </c>
      <c r="B218" s="193">
        <v>613</v>
      </c>
      <c r="C218" s="11" t="s">
        <v>699</v>
      </c>
      <c r="D218" s="13" t="s">
        <v>509</v>
      </c>
      <c r="E218" s="155" t="s">
        <v>475</v>
      </c>
      <c r="F218" s="155" t="s">
        <v>256</v>
      </c>
      <c r="G218" s="11" t="s">
        <v>257</v>
      </c>
      <c r="H218" s="11" t="s">
        <v>258</v>
      </c>
      <c r="I218" s="199" t="s">
        <v>259</v>
      </c>
      <c r="J218" t="s">
        <v>61</v>
      </c>
      <c r="K218">
        <v>2021</v>
      </c>
      <c r="L218" s="11" t="s">
        <v>24</v>
      </c>
      <c r="M218" s="265">
        <v>613</v>
      </c>
      <c r="N218" s="170">
        <v>44622</v>
      </c>
    </row>
    <row r="219" spans="1:14" ht="15.75" customHeight="1" x14ac:dyDescent="0.25">
      <c r="A219" t="s">
        <v>125</v>
      </c>
      <c r="B219" s="193">
        <v>18373</v>
      </c>
      <c r="C219" s="11" t="s">
        <v>700</v>
      </c>
      <c r="D219" s="13" t="s">
        <v>509</v>
      </c>
      <c r="E219" s="155" t="s">
        <v>475</v>
      </c>
      <c r="F219" s="155" t="s">
        <v>256</v>
      </c>
      <c r="G219" s="11" t="s">
        <v>257</v>
      </c>
      <c r="H219" s="11" t="s">
        <v>258</v>
      </c>
      <c r="I219" s="199" t="s">
        <v>259</v>
      </c>
      <c r="J219" t="s">
        <v>61</v>
      </c>
      <c r="K219">
        <v>2021</v>
      </c>
      <c r="L219" s="11" t="s">
        <v>26</v>
      </c>
      <c r="M219" s="265">
        <v>18373</v>
      </c>
      <c r="N219" s="170">
        <v>44622</v>
      </c>
    </row>
    <row r="220" spans="1:14" ht="15.75" customHeight="1" x14ac:dyDescent="0.25">
      <c r="A220" s="136" t="s">
        <v>125</v>
      </c>
      <c r="B220" s="192">
        <v>15086</v>
      </c>
      <c r="C220" s="18" t="s">
        <v>721</v>
      </c>
      <c r="D220" s="20" t="s">
        <v>512</v>
      </c>
      <c r="E220" s="158" t="s">
        <v>475</v>
      </c>
      <c r="F220" s="158" t="s">
        <v>256</v>
      </c>
      <c r="G220" s="18" t="s">
        <v>257</v>
      </c>
      <c r="H220" s="18" t="s">
        <v>258</v>
      </c>
      <c r="I220" s="198" t="s">
        <v>259</v>
      </c>
      <c r="J220" s="136" t="s">
        <v>61</v>
      </c>
      <c r="K220" s="136">
        <v>2021</v>
      </c>
      <c r="L220" s="18" t="s">
        <v>20</v>
      </c>
      <c r="M220" s="266">
        <v>15086</v>
      </c>
      <c r="N220" s="174">
        <v>44622</v>
      </c>
    </row>
    <row r="221" spans="1:14" ht="15.75" customHeight="1" x14ac:dyDescent="0.25">
      <c r="A221" s="136" t="s">
        <v>125</v>
      </c>
      <c r="B221" s="192">
        <v>1632</v>
      </c>
      <c r="C221" s="18" t="s">
        <v>716</v>
      </c>
      <c r="D221" s="20" t="s">
        <v>512</v>
      </c>
      <c r="E221" s="158" t="s">
        <v>475</v>
      </c>
      <c r="F221" s="158" t="s">
        <v>256</v>
      </c>
      <c r="G221" s="18" t="s">
        <v>257</v>
      </c>
      <c r="H221" s="18" t="s">
        <v>258</v>
      </c>
      <c r="I221" s="198" t="s">
        <v>259</v>
      </c>
      <c r="J221" s="136" t="s">
        <v>61</v>
      </c>
      <c r="K221" s="136">
        <v>2021</v>
      </c>
      <c r="L221" s="18" t="s">
        <v>24</v>
      </c>
      <c r="M221" s="266">
        <v>1632</v>
      </c>
      <c r="N221" s="174">
        <v>44622</v>
      </c>
    </row>
    <row r="222" spans="1:14" ht="15.75" customHeight="1" x14ac:dyDescent="0.25">
      <c r="A222" s="136" t="s">
        <v>125</v>
      </c>
      <c r="B222" s="192">
        <v>104228</v>
      </c>
      <c r="C222" s="18" t="s">
        <v>717</v>
      </c>
      <c r="D222" s="20" t="s">
        <v>512</v>
      </c>
      <c r="E222" s="158" t="s">
        <v>475</v>
      </c>
      <c r="F222" s="158" t="s">
        <v>256</v>
      </c>
      <c r="G222" s="18" t="s">
        <v>257</v>
      </c>
      <c r="H222" s="18" t="s">
        <v>258</v>
      </c>
      <c r="I222" s="198" t="s">
        <v>259</v>
      </c>
      <c r="J222" s="136" t="s">
        <v>61</v>
      </c>
      <c r="K222" s="136">
        <v>2021</v>
      </c>
      <c r="L222" s="18" t="s">
        <v>26</v>
      </c>
      <c r="M222" s="266">
        <v>104228</v>
      </c>
      <c r="N222" s="174">
        <v>44622</v>
      </c>
    </row>
    <row r="223" spans="1:14" ht="15.75" customHeight="1" x14ac:dyDescent="0.25">
      <c r="A223" t="s">
        <v>125</v>
      </c>
      <c r="B223" s="193">
        <v>1413</v>
      </c>
      <c r="C223" s="11" t="s">
        <v>722</v>
      </c>
      <c r="D223" s="13" t="s">
        <v>489</v>
      </c>
      <c r="E223" s="155" t="s">
        <v>475</v>
      </c>
      <c r="F223" s="13" t="s">
        <v>164</v>
      </c>
      <c r="G223" s="11" t="s">
        <v>165</v>
      </c>
      <c r="H223" s="11" t="s">
        <v>166</v>
      </c>
      <c r="I223" s="199" t="s">
        <v>167</v>
      </c>
      <c r="J223" s="11" t="s">
        <v>168</v>
      </c>
      <c r="K223">
        <v>2021</v>
      </c>
      <c r="L223" s="11" t="s">
        <v>20</v>
      </c>
      <c r="M223" s="223">
        <v>1413</v>
      </c>
      <c r="N223" s="170">
        <v>44629</v>
      </c>
    </row>
    <row r="224" spans="1:14" ht="15.75" customHeight="1" x14ac:dyDescent="0.25">
      <c r="A224" t="s">
        <v>125</v>
      </c>
      <c r="B224" s="193">
        <v>296</v>
      </c>
      <c r="C224" s="11" t="s">
        <v>723</v>
      </c>
      <c r="D224" s="13" t="s">
        <v>489</v>
      </c>
      <c r="E224" s="155" t="s">
        <v>475</v>
      </c>
      <c r="F224" s="13" t="s">
        <v>164</v>
      </c>
      <c r="G224" s="11" t="s">
        <v>165</v>
      </c>
      <c r="H224" s="11" t="s">
        <v>166</v>
      </c>
      <c r="I224" s="199" t="s">
        <v>167</v>
      </c>
      <c r="J224" s="11" t="s">
        <v>168</v>
      </c>
      <c r="K224">
        <v>2021</v>
      </c>
      <c r="L224" s="11" t="s">
        <v>24</v>
      </c>
      <c r="M224" s="223">
        <v>296</v>
      </c>
      <c r="N224" s="170">
        <v>44629</v>
      </c>
    </row>
    <row r="225" spans="1:14" ht="15.75" customHeight="1" x14ac:dyDescent="0.25">
      <c r="A225" t="s">
        <v>125</v>
      </c>
      <c r="B225" s="193">
        <v>25489</v>
      </c>
      <c r="C225" s="11" t="s">
        <v>724</v>
      </c>
      <c r="D225" s="13" t="s">
        <v>489</v>
      </c>
      <c r="E225" s="155" t="s">
        <v>475</v>
      </c>
      <c r="F225" s="13" t="s">
        <v>164</v>
      </c>
      <c r="G225" s="11" t="s">
        <v>165</v>
      </c>
      <c r="H225" s="11" t="s">
        <v>166</v>
      </c>
      <c r="I225" s="199" t="s">
        <v>167</v>
      </c>
      <c r="J225" s="11" t="s">
        <v>168</v>
      </c>
      <c r="K225">
        <v>2021</v>
      </c>
      <c r="L225" s="11" t="s">
        <v>26</v>
      </c>
      <c r="M225" s="223">
        <v>25489</v>
      </c>
      <c r="N225" s="170">
        <v>44629</v>
      </c>
    </row>
    <row r="226" spans="1:14" ht="15.75" customHeight="1" x14ac:dyDescent="0.25">
      <c r="A226" s="136" t="s">
        <v>125</v>
      </c>
      <c r="B226" s="192">
        <v>11149</v>
      </c>
      <c r="C226" s="18" t="s">
        <v>728</v>
      </c>
      <c r="D226" s="20" t="s">
        <v>490</v>
      </c>
      <c r="E226" s="158" t="s">
        <v>475</v>
      </c>
      <c r="F226" s="20" t="s">
        <v>164</v>
      </c>
      <c r="G226" s="18" t="s">
        <v>165</v>
      </c>
      <c r="H226" s="18" t="s">
        <v>166</v>
      </c>
      <c r="I226" s="198" t="s">
        <v>167</v>
      </c>
      <c r="J226" s="18" t="s">
        <v>173</v>
      </c>
      <c r="K226" s="136">
        <v>2021</v>
      </c>
      <c r="L226" s="18" t="s">
        <v>20</v>
      </c>
      <c r="M226" s="224">
        <v>11149</v>
      </c>
      <c r="N226" s="174">
        <v>44629</v>
      </c>
    </row>
    <row r="227" spans="1:14" ht="15.75" customHeight="1" x14ac:dyDescent="0.25">
      <c r="A227" s="311" t="s">
        <v>125</v>
      </c>
      <c r="B227" s="284">
        <f>4870-3495</f>
        <v>1375</v>
      </c>
      <c r="C227" s="18" t="s">
        <v>729</v>
      </c>
      <c r="D227" s="20" t="s">
        <v>490</v>
      </c>
      <c r="E227" s="158" t="s">
        <v>475</v>
      </c>
      <c r="F227" s="20" t="s">
        <v>164</v>
      </c>
      <c r="G227" s="18" t="s">
        <v>165</v>
      </c>
      <c r="H227" s="18" t="s">
        <v>166</v>
      </c>
      <c r="I227" s="198" t="s">
        <v>167</v>
      </c>
      <c r="J227" s="18" t="s">
        <v>173</v>
      </c>
      <c r="K227" s="136">
        <v>2021</v>
      </c>
      <c r="L227" s="18" t="s">
        <v>24</v>
      </c>
      <c r="M227" s="224">
        <v>4870</v>
      </c>
      <c r="N227" s="174">
        <v>44629</v>
      </c>
    </row>
    <row r="228" spans="1:14" ht="15.75" customHeight="1" x14ac:dyDescent="0.25">
      <c r="A228" s="311" t="s">
        <v>125</v>
      </c>
      <c r="B228" s="284">
        <f>911928-786900</f>
        <v>125028</v>
      </c>
      <c r="C228" s="18" t="s">
        <v>730</v>
      </c>
      <c r="D228" s="20" t="s">
        <v>490</v>
      </c>
      <c r="E228" s="158" t="s">
        <v>475</v>
      </c>
      <c r="F228" s="20" t="s">
        <v>164</v>
      </c>
      <c r="G228" s="18" t="s">
        <v>165</v>
      </c>
      <c r="H228" s="18" t="s">
        <v>166</v>
      </c>
      <c r="I228" s="198" t="s">
        <v>167</v>
      </c>
      <c r="J228" s="18" t="s">
        <v>173</v>
      </c>
      <c r="K228" s="136">
        <v>2021</v>
      </c>
      <c r="L228" s="18" t="s">
        <v>26</v>
      </c>
      <c r="M228" s="224">
        <v>911928</v>
      </c>
      <c r="N228" s="174">
        <v>44629</v>
      </c>
    </row>
    <row r="229" spans="1:14" ht="15.75" customHeight="1" x14ac:dyDescent="0.25">
      <c r="A229" s="311" t="s">
        <v>125</v>
      </c>
      <c r="B229" s="284">
        <f>290-59-2-1</f>
        <v>228</v>
      </c>
      <c r="C229" s="11" t="s">
        <v>738</v>
      </c>
      <c r="D229" s="13" t="s">
        <v>608</v>
      </c>
      <c r="E229" s="155" t="s">
        <v>477</v>
      </c>
      <c r="F229" s="155" t="s">
        <v>734</v>
      </c>
      <c r="G229" s="11" t="s">
        <v>736</v>
      </c>
      <c r="H229" s="155" t="s">
        <v>735</v>
      </c>
      <c r="I229" s="199" t="s">
        <v>737</v>
      </c>
      <c r="J229" s="155" t="s">
        <v>32</v>
      </c>
      <c r="K229">
        <v>2021</v>
      </c>
      <c r="L229" s="11" t="s">
        <v>20</v>
      </c>
      <c r="M229" s="223">
        <v>290</v>
      </c>
      <c r="N229" s="170">
        <v>44629</v>
      </c>
    </row>
    <row r="230" spans="1:14" ht="15.75" customHeight="1" x14ac:dyDescent="0.25">
      <c r="A230" s="311" t="s">
        <v>125</v>
      </c>
      <c r="B230" s="284">
        <f>60-7-1-1</f>
        <v>51</v>
      </c>
      <c r="C230" s="11" t="s">
        <v>739</v>
      </c>
      <c r="D230" s="13" t="s">
        <v>608</v>
      </c>
      <c r="E230" s="155" t="s">
        <v>477</v>
      </c>
      <c r="F230" s="155" t="s">
        <v>734</v>
      </c>
      <c r="G230" s="11" t="s">
        <v>736</v>
      </c>
      <c r="H230" s="155" t="s">
        <v>735</v>
      </c>
      <c r="I230" s="199" t="s">
        <v>737</v>
      </c>
      <c r="J230" s="155" t="s">
        <v>32</v>
      </c>
      <c r="K230">
        <v>2021</v>
      </c>
      <c r="L230" s="11" t="s">
        <v>24</v>
      </c>
      <c r="M230" s="223">
        <v>60</v>
      </c>
      <c r="N230" s="170">
        <v>44629</v>
      </c>
    </row>
    <row r="231" spans="1:14" ht="15.75" customHeight="1" x14ac:dyDescent="0.25">
      <c r="A231" s="311" t="s">
        <v>125</v>
      </c>
      <c r="B231" s="284">
        <f>121993-22753-190-65</f>
        <v>98985</v>
      </c>
      <c r="C231" s="11" t="s">
        <v>740</v>
      </c>
      <c r="D231" s="13" t="s">
        <v>608</v>
      </c>
      <c r="E231" s="155" t="s">
        <v>477</v>
      </c>
      <c r="F231" s="155" t="s">
        <v>734</v>
      </c>
      <c r="G231" s="11" t="s">
        <v>736</v>
      </c>
      <c r="H231" s="155" t="s">
        <v>735</v>
      </c>
      <c r="I231" s="199" t="s">
        <v>737</v>
      </c>
      <c r="J231" s="155" t="s">
        <v>32</v>
      </c>
      <c r="K231">
        <v>2021</v>
      </c>
      <c r="L231" s="11" t="s">
        <v>26</v>
      </c>
      <c r="M231" s="223">
        <v>121993</v>
      </c>
      <c r="N231" s="170">
        <v>44629</v>
      </c>
    </row>
    <row r="232" spans="1:14" ht="15.75" customHeight="1" x14ac:dyDescent="0.25">
      <c r="A232" s="311" t="s">
        <v>125</v>
      </c>
      <c r="B232" s="284">
        <f>16991-10861</f>
        <v>6130</v>
      </c>
      <c r="C232" s="17" t="s">
        <v>744</v>
      </c>
      <c r="D232" s="20" t="s">
        <v>203</v>
      </c>
      <c r="E232" s="158" t="s">
        <v>475</v>
      </c>
      <c r="F232" s="158" t="s">
        <v>204</v>
      </c>
      <c r="G232" s="18" t="s">
        <v>205</v>
      </c>
      <c r="H232" s="158" t="s">
        <v>575</v>
      </c>
      <c r="I232" s="198" t="s">
        <v>576</v>
      </c>
      <c r="J232" s="158" t="s">
        <v>208</v>
      </c>
      <c r="K232" s="136">
        <v>2021</v>
      </c>
      <c r="L232" s="18" t="s">
        <v>20</v>
      </c>
      <c r="M232" s="224">
        <v>16991</v>
      </c>
      <c r="N232" s="174">
        <v>44637</v>
      </c>
    </row>
    <row r="233" spans="1:14" ht="15.75" customHeight="1" x14ac:dyDescent="0.25">
      <c r="A233" s="311" t="s">
        <v>125</v>
      </c>
      <c r="B233" s="284">
        <f>3014-367</f>
        <v>2647</v>
      </c>
      <c r="C233" s="17" t="s">
        <v>745</v>
      </c>
      <c r="D233" s="20" t="s">
        <v>203</v>
      </c>
      <c r="E233" s="158" t="s">
        <v>475</v>
      </c>
      <c r="F233" s="158" t="s">
        <v>204</v>
      </c>
      <c r="G233" s="18" t="s">
        <v>205</v>
      </c>
      <c r="H233" s="158" t="s">
        <v>575</v>
      </c>
      <c r="I233" s="198" t="s">
        <v>576</v>
      </c>
      <c r="J233" s="158" t="s">
        <v>208</v>
      </c>
      <c r="K233" s="136">
        <v>2021</v>
      </c>
      <c r="L233" s="18" t="s">
        <v>24</v>
      </c>
      <c r="M233" s="224">
        <v>3014</v>
      </c>
      <c r="N233" s="174">
        <v>44637</v>
      </c>
    </row>
    <row r="234" spans="1:14" ht="15.75" customHeight="1" x14ac:dyDescent="0.25">
      <c r="A234" s="136" t="s">
        <v>125</v>
      </c>
      <c r="B234" s="192">
        <v>131006</v>
      </c>
      <c r="C234" s="17" t="s">
        <v>746</v>
      </c>
      <c r="D234" s="20" t="s">
        <v>203</v>
      </c>
      <c r="E234" s="158" t="s">
        <v>475</v>
      </c>
      <c r="F234" s="158" t="s">
        <v>204</v>
      </c>
      <c r="G234" s="18" t="s">
        <v>205</v>
      </c>
      <c r="H234" s="158" t="s">
        <v>575</v>
      </c>
      <c r="I234" s="198" t="s">
        <v>576</v>
      </c>
      <c r="J234" s="158" t="s">
        <v>208</v>
      </c>
      <c r="K234" s="136">
        <v>2021</v>
      </c>
      <c r="L234" s="18" t="s">
        <v>26</v>
      </c>
      <c r="M234" s="224">
        <v>131006</v>
      </c>
      <c r="N234" s="174">
        <v>44637</v>
      </c>
    </row>
    <row r="235" spans="1:14" ht="15.75" customHeight="1" x14ac:dyDescent="0.25">
      <c r="A235" t="s">
        <v>125</v>
      </c>
      <c r="B235" s="193">
        <v>10</v>
      </c>
      <c r="C235" s="15" t="s">
        <v>757</v>
      </c>
      <c r="D235" s="13" t="s">
        <v>759</v>
      </c>
      <c r="E235" s="155" t="s">
        <v>476</v>
      </c>
      <c r="F235" s="155" t="s">
        <v>368</v>
      </c>
      <c r="G235" s="11" t="s">
        <v>359</v>
      </c>
      <c r="H235" s="155" t="s">
        <v>360</v>
      </c>
      <c r="I235" s="160" t="s">
        <v>361</v>
      </c>
      <c r="J235" s="155" t="s">
        <v>411</v>
      </c>
      <c r="K235">
        <v>2021</v>
      </c>
      <c r="L235" s="11" t="s">
        <v>20</v>
      </c>
      <c r="M235" s="223">
        <v>10</v>
      </c>
      <c r="N235" s="170">
        <v>44734</v>
      </c>
    </row>
    <row r="236" spans="1:14" ht="15.75" customHeight="1" x14ac:dyDescent="0.25">
      <c r="A236" t="s">
        <v>125</v>
      </c>
      <c r="B236" s="193">
        <v>2</v>
      </c>
      <c r="C236" s="15" t="s">
        <v>758</v>
      </c>
      <c r="D236" s="13" t="s">
        <v>759</v>
      </c>
      <c r="E236" s="155" t="s">
        <v>476</v>
      </c>
      <c r="F236" s="155" t="s">
        <v>368</v>
      </c>
      <c r="G236" s="11" t="s">
        <v>359</v>
      </c>
      <c r="H236" s="155" t="s">
        <v>360</v>
      </c>
      <c r="I236" s="160" t="s">
        <v>361</v>
      </c>
      <c r="J236" s="155" t="s">
        <v>411</v>
      </c>
      <c r="K236">
        <v>2021</v>
      </c>
      <c r="L236" s="11" t="s">
        <v>24</v>
      </c>
      <c r="M236" s="223">
        <v>2</v>
      </c>
      <c r="N236" s="170">
        <v>44734</v>
      </c>
    </row>
    <row r="237" spans="1:14" ht="15.75" customHeight="1" x14ac:dyDescent="0.25">
      <c r="A237" s="136" t="s">
        <v>125</v>
      </c>
      <c r="B237" s="192">
        <v>29</v>
      </c>
      <c r="C237" s="17" t="s">
        <v>765</v>
      </c>
      <c r="D237" s="20" t="s">
        <v>574</v>
      </c>
      <c r="E237" s="158" t="s">
        <v>476</v>
      </c>
      <c r="F237" s="158" t="s">
        <v>368</v>
      </c>
      <c r="G237" s="18" t="s">
        <v>359</v>
      </c>
      <c r="H237" s="158" t="s">
        <v>360</v>
      </c>
      <c r="I237" s="162" t="s">
        <v>361</v>
      </c>
      <c r="J237" s="158" t="s">
        <v>332</v>
      </c>
      <c r="K237" s="136">
        <v>2021</v>
      </c>
      <c r="L237" s="18" t="s">
        <v>20</v>
      </c>
      <c r="M237" s="224">
        <v>29</v>
      </c>
      <c r="N237" s="174">
        <v>44788</v>
      </c>
    </row>
    <row r="238" spans="1:14" ht="15.75" customHeight="1" x14ac:dyDescent="0.25">
      <c r="A238" s="136" t="s">
        <v>125</v>
      </c>
      <c r="B238" s="192">
        <v>3</v>
      </c>
      <c r="C238" s="17" t="s">
        <v>766</v>
      </c>
      <c r="D238" s="20" t="s">
        <v>574</v>
      </c>
      <c r="E238" s="158" t="s">
        <v>476</v>
      </c>
      <c r="F238" s="158" t="s">
        <v>368</v>
      </c>
      <c r="G238" s="18" t="s">
        <v>359</v>
      </c>
      <c r="H238" s="158" t="s">
        <v>360</v>
      </c>
      <c r="I238" s="162" t="s">
        <v>361</v>
      </c>
      <c r="J238" s="158" t="s">
        <v>332</v>
      </c>
      <c r="K238" s="136">
        <v>2021</v>
      </c>
      <c r="L238" s="18" t="s">
        <v>24</v>
      </c>
      <c r="M238" s="224">
        <v>3</v>
      </c>
      <c r="N238" s="174">
        <v>44788</v>
      </c>
    </row>
    <row r="239" spans="1:14" ht="15.75" customHeight="1" x14ac:dyDescent="0.25">
      <c r="A239" t="s">
        <v>125</v>
      </c>
      <c r="B239" s="193">
        <v>12</v>
      </c>
      <c r="C239" s="15" t="s">
        <v>767</v>
      </c>
      <c r="D239" s="13" t="s">
        <v>595</v>
      </c>
      <c r="E239" s="155" t="s">
        <v>476</v>
      </c>
      <c r="F239" s="155" t="s">
        <v>368</v>
      </c>
      <c r="G239" s="11" t="s">
        <v>359</v>
      </c>
      <c r="H239" s="155" t="s">
        <v>360</v>
      </c>
      <c r="I239" s="160" t="s">
        <v>361</v>
      </c>
      <c r="J239" s="155" t="s">
        <v>482</v>
      </c>
      <c r="K239">
        <v>2021</v>
      </c>
      <c r="L239" s="11" t="s">
        <v>20</v>
      </c>
      <c r="M239" s="223">
        <v>12</v>
      </c>
      <c r="N239" s="170">
        <v>44788</v>
      </c>
    </row>
    <row r="240" spans="1:14" ht="15.75" customHeight="1" x14ac:dyDescent="0.25">
      <c r="A240" t="s">
        <v>125</v>
      </c>
      <c r="B240" s="193">
        <v>1</v>
      </c>
      <c r="C240" s="15" t="s">
        <v>768</v>
      </c>
      <c r="D240" s="13" t="s">
        <v>595</v>
      </c>
      <c r="E240" s="155" t="s">
        <v>476</v>
      </c>
      <c r="F240" s="155" t="s">
        <v>368</v>
      </c>
      <c r="G240" s="11" t="s">
        <v>359</v>
      </c>
      <c r="H240" s="155" t="s">
        <v>360</v>
      </c>
      <c r="I240" s="160" t="s">
        <v>361</v>
      </c>
      <c r="J240" s="155" t="s">
        <v>482</v>
      </c>
      <c r="K240">
        <v>2021</v>
      </c>
      <c r="L240" s="11" t="s">
        <v>24</v>
      </c>
      <c r="M240" s="223">
        <v>1</v>
      </c>
      <c r="N240" s="170">
        <v>44788</v>
      </c>
    </row>
    <row r="241" spans="1:14" ht="15.75" customHeight="1" x14ac:dyDescent="0.25">
      <c r="A241" s="136" t="s">
        <v>125</v>
      </c>
      <c r="B241" s="192">
        <v>18</v>
      </c>
      <c r="C241" s="18" t="s">
        <v>773</v>
      </c>
      <c r="D241" s="20" t="s">
        <v>601</v>
      </c>
      <c r="E241" s="158" t="s">
        <v>476</v>
      </c>
      <c r="F241" s="158" t="s">
        <v>368</v>
      </c>
      <c r="G241" s="18" t="s">
        <v>359</v>
      </c>
      <c r="H241" s="158" t="s">
        <v>360</v>
      </c>
      <c r="I241" s="162" t="s">
        <v>361</v>
      </c>
      <c r="J241" s="158" t="s">
        <v>602</v>
      </c>
      <c r="K241" s="136">
        <v>2021</v>
      </c>
      <c r="L241" s="18" t="s">
        <v>20</v>
      </c>
      <c r="M241" s="224">
        <v>18</v>
      </c>
      <c r="N241" s="174">
        <v>44788</v>
      </c>
    </row>
    <row r="242" spans="1:14" ht="15.75" customHeight="1" x14ac:dyDescent="0.25">
      <c r="A242" s="136" t="s">
        <v>125</v>
      </c>
      <c r="B242" s="192">
        <v>3</v>
      </c>
      <c r="C242" s="18" t="s">
        <v>774</v>
      </c>
      <c r="D242" s="20" t="s">
        <v>601</v>
      </c>
      <c r="E242" s="158" t="s">
        <v>476</v>
      </c>
      <c r="F242" s="158" t="s">
        <v>368</v>
      </c>
      <c r="G242" s="18" t="s">
        <v>359</v>
      </c>
      <c r="H242" s="158" t="s">
        <v>360</v>
      </c>
      <c r="I242" s="162" t="s">
        <v>361</v>
      </c>
      <c r="J242" s="158" t="s">
        <v>602</v>
      </c>
      <c r="K242" s="136">
        <v>2021</v>
      </c>
      <c r="L242" s="18" t="s">
        <v>24</v>
      </c>
      <c r="M242" s="224">
        <v>3</v>
      </c>
      <c r="N242" s="174">
        <v>44788</v>
      </c>
    </row>
    <row r="243" spans="1:14" ht="15.75" customHeight="1" x14ac:dyDescent="0.25">
      <c r="A243" s="11" t="s">
        <v>125</v>
      </c>
      <c r="B243" s="193">
        <v>151</v>
      </c>
      <c r="C243" s="15" t="s">
        <v>788</v>
      </c>
      <c r="D243" s="13" t="s">
        <v>790</v>
      </c>
      <c r="E243" s="155" t="s">
        <v>476</v>
      </c>
      <c r="F243" s="155" t="s">
        <v>368</v>
      </c>
      <c r="G243" s="11" t="s">
        <v>359</v>
      </c>
      <c r="H243" s="155" t="s">
        <v>360</v>
      </c>
      <c r="I243" s="160" t="s">
        <v>361</v>
      </c>
      <c r="J243" s="155" t="s">
        <v>602</v>
      </c>
      <c r="K243">
        <v>2021</v>
      </c>
      <c r="L243" s="11" t="s">
        <v>20</v>
      </c>
      <c r="M243" s="223">
        <v>151</v>
      </c>
      <c r="N243" s="170">
        <v>44945</v>
      </c>
    </row>
    <row r="244" spans="1:14" ht="15.75" customHeight="1" x14ac:dyDescent="0.25">
      <c r="A244" s="11" t="s">
        <v>125</v>
      </c>
      <c r="B244" s="193">
        <v>21</v>
      </c>
      <c r="C244" s="15" t="s">
        <v>789</v>
      </c>
      <c r="D244" s="13" t="s">
        <v>791</v>
      </c>
      <c r="E244" s="155" t="s">
        <v>476</v>
      </c>
      <c r="F244" s="155" t="s">
        <v>368</v>
      </c>
      <c r="G244" s="11" t="s">
        <v>359</v>
      </c>
      <c r="H244" s="155" t="s">
        <v>360</v>
      </c>
      <c r="I244" s="160" t="s">
        <v>361</v>
      </c>
      <c r="J244" s="155" t="s">
        <v>602</v>
      </c>
      <c r="K244">
        <v>2021</v>
      </c>
      <c r="L244" s="11" t="s">
        <v>24</v>
      </c>
      <c r="M244" s="223">
        <v>21</v>
      </c>
      <c r="N244" s="170">
        <v>44945</v>
      </c>
    </row>
    <row r="245" spans="1:14" ht="15.75" customHeight="1" x14ac:dyDescent="0.25">
      <c r="A245" s="136" t="s">
        <v>125</v>
      </c>
      <c r="B245" s="192">
        <v>180</v>
      </c>
      <c r="C245" s="17" t="s">
        <v>794</v>
      </c>
      <c r="D245" s="20" t="s">
        <v>796</v>
      </c>
      <c r="E245" s="158" t="s">
        <v>476</v>
      </c>
      <c r="F245" s="158" t="s">
        <v>368</v>
      </c>
      <c r="G245" s="18" t="s">
        <v>359</v>
      </c>
      <c r="H245" s="158" t="s">
        <v>360</v>
      </c>
      <c r="I245" s="162" t="s">
        <v>361</v>
      </c>
      <c r="J245" s="158" t="s">
        <v>362</v>
      </c>
      <c r="K245" s="136">
        <v>2021</v>
      </c>
      <c r="L245" s="18" t="s">
        <v>20</v>
      </c>
      <c r="M245" s="224">
        <v>180</v>
      </c>
      <c r="N245" s="174">
        <v>44945</v>
      </c>
    </row>
    <row r="246" spans="1:14" s="147" customFormat="1" ht="15.75" customHeight="1" thickBot="1" x14ac:dyDescent="0.3">
      <c r="A246" s="326" t="s">
        <v>125</v>
      </c>
      <c r="B246" s="341">
        <v>15</v>
      </c>
      <c r="C246" s="325" t="s">
        <v>795</v>
      </c>
      <c r="D246" s="325" t="s">
        <v>797</v>
      </c>
      <c r="E246" s="342" t="s">
        <v>476</v>
      </c>
      <c r="F246" s="342" t="s">
        <v>368</v>
      </c>
      <c r="G246" s="326" t="s">
        <v>359</v>
      </c>
      <c r="H246" s="342" t="s">
        <v>360</v>
      </c>
      <c r="I246" s="343" t="s">
        <v>361</v>
      </c>
      <c r="J246" s="342" t="s">
        <v>362</v>
      </c>
      <c r="K246" s="326">
        <v>2021</v>
      </c>
      <c r="L246" s="326" t="s">
        <v>24</v>
      </c>
      <c r="M246" s="327">
        <v>15</v>
      </c>
      <c r="N246" s="328">
        <v>44945</v>
      </c>
    </row>
    <row r="247" spans="1:14" ht="15.75" customHeight="1" x14ac:dyDescent="0.25">
      <c r="A247" s="11" t="s">
        <v>125</v>
      </c>
      <c r="B247" s="193">
        <v>10858</v>
      </c>
      <c r="C247" s="15" t="s">
        <v>800</v>
      </c>
      <c r="D247" t="s">
        <v>14</v>
      </c>
      <c r="E247" s="11" t="s">
        <v>475</v>
      </c>
      <c r="F247" t="s">
        <v>15</v>
      </c>
      <c r="G247" t="s">
        <v>16</v>
      </c>
      <c r="H247" t="s">
        <v>17</v>
      </c>
      <c r="I247" s="1" t="s">
        <v>18</v>
      </c>
      <c r="J247" t="s">
        <v>19</v>
      </c>
      <c r="K247" s="11">
        <v>2022</v>
      </c>
      <c r="L247" s="11" t="s">
        <v>20</v>
      </c>
      <c r="M247" s="223">
        <v>10858</v>
      </c>
      <c r="N247" s="170">
        <v>44966</v>
      </c>
    </row>
    <row r="248" spans="1:14" ht="15.75" customHeight="1" x14ac:dyDescent="0.25">
      <c r="A248" s="11" t="s">
        <v>125</v>
      </c>
      <c r="B248" s="193">
        <v>1335</v>
      </c>
      <c r="C248" s="15" t="s">
        <v>801</v>
      </c>
      <c r="D248" t="s">
        <v>14</v>
      </c>
      <c r="E248" s="11" t="s">
        <v>475</v>
      </c>
      <c r="F248" t="s">
        <v>15</v>
      </c>
      <c r="G248" t="s">
        <v>16</v>
      </c>
      <c r="H248" t="s">
        <v>17</v>
      </c>
      <c r="I248" s="1" t="s">
        <v>18</v>
      </c>
      <c r="J248" t="s">
        <v>19</v>
      </c>
      <c r="K248" s="11">
        <v>2022</v>
      </c>
      <c r="L248" s="11" t="s">
        <v>24</v>
      </c>
      <c r="M248" s="223">
        <v>1335</v>
      </c>
      <c r="N248" s="170">
        <v>44966</v>
      </c>
    </row>
    <row r="249" spans="1:14" ht="15.75" customHeight="1" x14ac:dyDescent="0.25">
      <c r="A249" s="11" t="s">
        <v>125</v>
      </c>
      <c r="B249" s="193">
        <v>192833</v>
      </c>
      <c r="C249" s="15" t="s">
        <v>802</v>
      </c>
      <c r="D249" t="s">
        <v>14</v>
      </c>
      <c r="E249" s="11" t="s">
        <v>475</v>
      </c>
      <c r="F249" t="s">
        <v>15</v>
      </c>
      <c r="G249" t="s">
        <v>16</v>
      </c>
      <c r="H249" t="s">
        <v>17</v>
      </c>
      <c r="I249" s="1" t="s">
        <v>18</v>
      </c>
      <c r="J249" t="s">
        <v>19</v>
      </c>
      <c r="K249" s="11">
        <v>2022</v>
      </c>
      <c r="L249" s="11" t="s">
        <v>26</v>
      </c>
      <c r="M249" s="223">
        <v>192833</v>
      </c>
      <c r="N249" s="170">
        <v>44966</v>
      </c>
    </row>
    <row r="250" spans="1:14" s="136" customFormat="1" ht="15.75" customHeight="1" x14ac:dyDescent="0.25">
      <c r="A250" s="18" t="s">
        <v>125</v>
      </c>
      <c r="B250" s="192">
        <v>35961</v>
      </c>
      <c r="C250" s="17" t="s">
        <v>807</v>
      </c>
      <c r="D250" s="136" t="s">
        <v>501</v>
      </c>
      <c r="E250" s="136" t="s">
        <v>475</v>
      </c>
      <c r="F250" s="20" t="s">
        <v>806</v>
      </c>
      <c r="G250" s="136" t="s">
        <v>257</v>
      </c>
      <c r="H250" s="136" t="s">
        <v>258</v>
      </c>
      <c r="I250" s="310" t="s">
        <v>822</v>
      </c>
      <c r="J250" s="136" t="s">
        <v>45</v>
      </c>
      <c r="K250" s="136">
        <v>2022</v>
      </c>
      <c r="L250" s="18" t="s">
        <v>20</v>
      </c>
      <c r="M250" s="266">
        <v>35961</v>
      </c>
      <c r="N250" s="174">
        <v>44970</v>
      </c>
    </row>
    <row r="251" spans="1:14" s="136" customFormat="1" ht="15.75" customHeight="1" x14ac:dyDescent="0.25">
      <c r="A251" s="18" t="s">
        <v>125</v>
      </c>
      <c r="B251" s="192">
        <v>6997</v>
      </c>
      <c r="C251" s="17" t="s">
        <v>808</v>
      </c>
      <c r="D251" s="136" t="s">
        <v>501</v>
      </c>
      <c r="E251" s="136" t="s">
        <v>475</v>
      </c>
      <c r="F251" s="20" t="s">
        <v>806</v>
      </c>
      <c r="G251" s="136" t="s">
        <v>257</v>
      </c>
      <c r="H251" s="136" t="s">
        <v>258</v>
      </c>
      <c r="I251" s="310" t="s">
        <v>822</v>
      </c>
      <c r="J251" s="136" t="s">
        <v>45</v>
      </c>
      <c r="K251" s="136">
        <v>2022</v>
      </c>
      <c r="L251" s="18" t="s">
        <v>24</v>
      </c>
      <c r="M251" s="266">
        <v>6997</v>
      </c>
      <c r="N251" s="174">
        <v>44970</v>
      </c>
    </row>
    <row r="252" spans="1:14" s="136" customFormat="1" ht="15.75" customHeight="1" x14ac:dyDescent="0.25">
      <c r="A252" s="18" t="s">
        <v>125</v>
      </c>
      <c r="B252" s="192">
        <v>760956</v>
      </c>
      <c r="C252" s="17" t="s">
        <v>809</v>
      </c>
      <c r="D252" s="136" t="s">
        <v>501</v>
      </c>
      <c r="E252" s="136" t="s">
        <v>475</v>
      </c>
      <c r="F252" s="20" t="s">
        <v>806</v>
      </c>
      <c r="G252" s="136" t="s">
        <v>257</v>
      </c>
      <c r="H252" s="136" t="s">
        <v>258</v>
      </c>
      <c r="I252" s="310" t="s">
        <v>822</v>
      </c>
      <c r="J252" s="136" t="s">
        <v>45</v>
      </c>
      <c r="K252" s="136">
        <v>2022</v>
      </c>
      <c r="L252" s="18" t="s">
        <v>26</v>
      </c>
      <c r="M252" s="266">
        <v>760956</v>
      </c>
      <c r="N252" s="174">
        <v>44970</v>
      </c>
    </row>
    <row r="253" spans="1:14" ht="15.75" customHeight="1" x14ac:dyDescent="0.25">
      <c r="A253" s="11" t="s">
        <v>125</v>
      </c>
      <c r="B253" s="193">
        <v>13772</v>
      </c>
      <c r="C253" s="15" t="s">
        <v>810</v>
      </c>
      <c r="D253" t="s">
        <v>530</v>
      </c>
      <c r="E253" t="s">
        <v>475</v>
      </c>
      <c r="F253" s="13" t="s">
        <v>806</v>
      </c>
      <c r="G253" t="s">
        <v>257</v>
      </c>
      <c r="H253" t="s">
        <v>258</v>
      </c>
      <c r="I253" s="317" t="s">
        <v>822</v>
      </c>
      <c r="J253" t="s">
        <v>49</v>
      </c>
      <c r="K253" s="11">
        <v>2022</v>
      </c>
      <c r="L253" s="11" t="s">
        <v>20</v>
      </c>
      <c r="M253" s="265">
        <v>13772</v>
      </c>
      <c r="N253" s="170">
        <v>44970</v>
      </c>
    </row>
    <row r="254" spans="1:14" ht="15.75" customHeight="1" x14ac:dyDescent="0.25">
      <c r="A254" s="11" t="s">
        <v>125</v>
      </c>
      <c r="B254" s="193">
        <v>1928</v>
      </c>
      <c r="C254" s="15" t="s">
        <v>811</v>
      </c>
      <c r="D254" t="s">
        <v>530</v>
      </c>
      <c r="E254" t="s">
        <v>475</v>
      </c>
      <c r="F254" s="13" t="s">
        <v>806</v>
      </c>
      <c r="G254" t="s">
        <v>257</v>
      </c>
      <c r="H254" t="s">
        <v>258</v>
      </c>
      <c r="I254" s="317" t="s">
        <v>822</v>
      </c>
      <c r="J254" t="s">
        <v>49</v>
      </c>
      <c r="K254" s="11">
        <v>2022</v>
      </c>
      <c r="L254" s="11" t="s">
        <v>24</v>
      </c>
      <c r="M254" s="265">
        <v>1928</v>
      </c>
      <c r="N254" s="170">
        <v>44970</v>
      </c>
    </row>
    <row r="255" spans="1:14" ht="15.75" customHeight="1" x14ac:dyDescent="0.25">
      <c r="A255" s="11" t="s">
        <v>125</v>
      </c>
      <c r="B255" s="193">
        <v>342984</v>
      </c>
      <c r="C255" s="15" t="s">
        <v>812</v>
      </c>
      <c r="D255" t="s">
        <v>530</v>
      </c>
      <c r="E255" t="s">
        <v>475</v>
      </c>
      <c r="F255" s="13" t="s">
        <v>806</v>
      </c>
      <c r="G255" t="s">
        <v>257</v>
      </c>
      <c r="H255" t="s">
        <v>258</v>
      </c>
      <c r="I255" s="317" t="s">
        <v>822</v>
      </c>
      <c r="J255" t="s">
        <v>49</v>
      </c>
      <c r="K255" s="11">
        <v>2022</v>
      </c>
      <c r="L255" s="11" t="s">
        <v>26</v>
      </c>
      <c r="M255" s="265">
        <v>342984</v>
      </c>
      <c r="N255" s="170">
        <v>44970</v>
      </c>
    </row>
    <row r="256" spans="1:14" s="136" customFormat="1" ht="15.75" customHeight="1" x14ac:dyDescent="0.25">
      <c r="A256" s="18" t="s">
        <v>125</v>
      </c>
      <c r="B256" s="192">
        <v>5417</v>
      </c>
      <c r="C256" s="17" t="s">
        <v>816</v>
      </c>
      <c r="D256" s="136" t="s">
        <v>531</v>
      </c>
      <c r="E256" s="136" t="s">
        <v>475</v>
      </c>
      <c r="F256" s="20" t="s">
        <v>806</v>
      </c>
      <c r="G256" s="136" t="s">
        <v>257</v>
      </c>
      <c r="H256" s="136" t="s">
        <v>258</v>
      </c>
      <c r="I256" s="310" t="s">
        <v>822</v>
      </c>
      <c r="J256" s="136" t="s">
        <v>58</v>
      </c>
      <c r="K256" s="18">
        <v>2022</v>
      </c>
      <c r="L256" s="18" t="s">
        <v>20</v>
      </c>
      <c r="M256" s="266">
        <v>5417</v>
      </c>
      <c r="N256" s="174">
        <v>44970</v>
      </c>
    </row>
    <row r="257" spans="1:14" s="136" customFormat="1" ht="15.75" customHeight="1" x14ac:dyDescent="0.25">
      <c r="A257" s="18" t="s">
        <v>125</v>
      </c>
      <c r="B257" s="192">
        <v>718</v>
      </c>
      <c r="C257" s="17" t="s">
        <v>817</v>
      </c>
      <c r="D257" s="136" t="s">
        <v>531</v>
      </c>
      <c r="E257" s="136" t="s">
        <v>475</v>
      </c>
      <c r="F257" s="20" t="s">
        <v>806</v>
      </c>
      <c r="G257" s="136" t="s">
        <v>257</v>
      </c>
      <c r="H257" s="136" t="s">
        <v>258</v>
      </c>
      <c r="I257" s="310" t="s">
        <v>822</v>
      </c>
      <c r="J257" s="136" t="s">
        <v>58</v>
      </c>
      <c r="K257" s="18">
        <v>2022</v>
      </c>
      <c r="L257" s="18" t="s">
        <v>24</v>
      </c>
      <c r="M257" s="266">
        <v>718</v>
      </c>
      <c r="N257" s="174">
        <v>44970</v>
      </c>
    </row>
    <row r="258" spans="1:14" s="136" customFormat="1" ht="15.75" customHeight="1" x14ac:dyDescent="0.25">
      <c r="A258" s="18" t="s">
        <v>125</v>
      </c>
      <c r="B258" s="192">
        <v>91085</v>
      </c>
      <c r="C258" s="17" t="s">
        <v>818</v>
      </c>
      <c r="D258" s="136" t="s">
        <v>531</v>
      </c>
      <c r="E258" s="136" t="s">
        <v>475</v>
      </c>
      <c r="F258" s="20" t="s">
        <v>806</v>
      </c>
      <c r="G258" s="136" t="s">
        <v>257</v>
      </c>
      <c r="H258" s="136" t="s">
        <v>258</v>
      </c>
      <c r="I258" s="310" t="s">
        <v>822</v>
      </c>
      <c r="J258" s="136" t="s">
        <v>58</v>
      </c>
      <c r="K258" s="18">
        <v>2022</v>
      </c>
      <c r="L258" s="18" t="s">
        <v>26</v>
      </c>
      <c r="M258" s="266">
        <v>91085</v>
      </c>
      <c r="N258" s="174">
        <v>44970</v>
      </c>
    </row>
    <row r="259" spans="1:14" ht="15.75" customHeight="1" x14ac:dyDescent="0.25">
      <c r="A259" s="11" t="s">
        <v>125</v>
      </c>
      <c r="B259" s="193">
        <v>48025</v>
      </c>
      <c r="C259" s="15" t="s">
        <v>813</v>
      </c>
      <c r="D259" t="s">
        <v>504</v>
      </c>
      <c r="E259" t="s">
        <v>475</v>
      </c>
      <c r="F259" s="13" t="s">
        <v>806</v>
      </c>
      <c r="G259" t="s">
        <v>257</v>
      </c>
      <c r="H259" t="s">
        <v>258</v>
      </c>
      <c r="I259" s="317" t="s">
        <v>822</v>
      </c>
      <c r="J259" t="s">
        <v>32</v>
      </c>
      <c r="K259" s="11">
        <v>2022</v>
      </c>
      <c r="L259" s="11" t="s">
        <v>20</v>
      </c>
      <c r="M259" s="265">
        <v>48025</v>
      </c>
      <c r="N259" s="170">
        <v>44970</v>
      </c>
    </row>
    <row r="260" spans="1:14" ht="15.75" customHeight="1" x14ac:dyDescent="0.25">
      <c r="A260" s="11" t="s">
        <v>125</v>
      </c>
      <c r="B260" s="193">
        <v>6413</v>
      </c>
      <c r="C260" s="15" t="s">
        <v>814</v>
      </c>
      <c r="D260" t="s">
        <v>504</v>
      </c>
      <c r="E260" t="s">
        <v>475</v>
      </c>
      <c r="F260" s="13" t="s">
        <v>806</v>
      </c>
      <c r="G260" t="s">
        <v>257</v>
      </c>
      <c r="H260" t="s">
        <v>258</v>
      </c>
      <c r="I260" s="317" t="s">
        <v>822</v>
      </c>
      <c r="J260" t="s">
        <v>32</v>
      </c>
      <c r="K260" s="11">
        <v>2022</v>
      </c>
      <c r="L260" s="11" t="s">
        <v>24</v>
      </c>
      <c r="M260" s="265">
        <v>6413</v>
      </c>
      <c r="N260" s="170">
        <v>44970</v>
      </c>
    </row>
    <row r="261" spans="1:14" ht="15.75" customHeight="1" x14ac:dyDescent="0.25">
      <c r="A261" s="11" t="s">
        <v>125</v>
      </c>
      <c r="B261" s="193">
        <v>870789</v>
      </c>
      <c r="C261" s="15" t="s">
        <v>815</v>
      </c>
      <c r="D261" t="s">
        <v>504</v>
      </c>
      <c r="E261" t="s">
        <v>475</v>
      </c>
      <c r="F261" s="13" t="s">
        <v>806</v>
      </c>
      <c r="G261" t="s">
        <v>257</v>
      </c>
      <c r="H261" t="s">
        <v>258</v>
      </c>
      <c r="I261" s="317" t="s">
        <v>822</v>
      </c>
      <c r="J261" t="s">
        <v>32</v>
      </c>
      <c r="K261" s="11">
        <v>2022</v>
      </c>
      <c r="L261" s="11" t="s">
        <v>26</v>
      </c>
      <c r="M261" s="265">
        <v>870789</v>
      </c>
      <c r="N261" s="170">
        <v>44970</v>
      </c>
    </row>
    <row r="262" spans="1:14" s="136" customFormat="1" ht="15.75" customHeight="1" x14ac:dyDescent="0.25">
      <c r="A262" s="18" t="s">
        <v>125</v>
      </c>
      <c r="B262" s="192">
        <v>3673</v>
      </c>
      <c r="C262" s="17" t="s">
        <v>819</v>
      </c>
      <c r="D262" s="136" t="s">
        <v>509</v>
      </c>
      <c r="E262" s="136" t="s">
        <v>475</v>
      </c>
      <c r="F262" s="20" t="s">
        <v>806</v>
      </c>
      <c r="G262" s="136" t="s">
        <v>257</v>
      </c>
      <c r="H262" s="136" t="s">
        <v>258</v>
      </c>
      <c r="I262" s="310" t="s">
        <v>822</v>
      </c>
      <c r="J262" s="136" t="s">
        <v>61</v>
      </c>
      <c r="K262" s="18">
        <v>2022</v>
      </c>
      <c r="L262" s="18" t="s">
        <v>20</v>
      </c>
      <c r="M262" s="266">
        <v>3673</v>
      </c>
      <c r="N262" s="174">
        <v>44970</v>
      </c>
    </row>
    <row r="263" spans="1:14" s="136" customFormat="1" ht="15.75" customHeight="1" x14ac:dyDescent="0.25">
      <c r="A263" s="18" t="s">
        <v>125</v>
      </c>
      <c r="B263" s="192">
        <v>19467</v>
      </c>
      <c r="C263" s="17" t="s">
        <v>820</v>
      </c>
      <c r="D263" s="136" t="s">
        <v>509</v>
      </c>
      <c r="E263" s="136" t="s">
        <v>475</v>
      </c>
      <c r="F263" s="20" t="s">
        <v>806</v>
      </c>
      <c r="G263" s="136" t="s">
        <v>257</v>
      </c>
      <c r="H263" s="136" t="s">
        <v>258</v>
      </c>
      <c r="I263" s="310" t="s">
        <v>822</v>
      </c>
      <c r="J263" s="136" t="s">
        <v>61</v>
      </c>
      <c r="K263" s="18">
        <v>2022</v>
      </c>
      <c r="L263" s="18" t="s">
        <v>26</v>
      </c>
      <c r="M263" s="266">
        <v>19467</v>
      </c>
      <c r="N263" s="174">
        <v>44970</v>
      </c>
    </row>
    <row r="264" spans="1:14" ht="15.75" customHeight="1" x14ac:dyDescent="0.25">
      <c r="A264" s="11" t="s">
        <v>125</v>
      </c>
      <c r="B264" s="193">
        <v>4533</v>
      </c>
      <c r="C264" s="15" t="s">
        <v>825</v>
      </c>
      <c r="D264" t="s">
        <v>512</v>
      </c>
      <c r="E264" t="s">
        <v>475</v>
      </c>
      <c r="F264" s="13" t="s">
        <v>806</v>
      </c>
      <c r="G264" t="s">
        <v>257</v>
      </c>
      <c r="H264" t="s">
        <v>258</v>
      </c>
      <c r="I264" s="317" t="s">
        <v>822</v>
      </c>
      <c r="J264" t="s">
        <v>61</v>
      </c>
      <c r="K264" s="11">
        <v>2022</v>
      </c>
      <c r="L264" s="11" t="s">
        <v>20</v>
      </c>
      <c r="M264" s="265">
        <v>4533</v>
      </c>
      <c r="N264" s="170">
        <v>44970</v>
      </c>
    </row>
    <row r="265" spans="1:14" ht="15.75" customHeight="1" x14ac:dyDescent="0.25">
      <c r="A265" s="11" t="s">
        <v>125</v>
      </c>
      <c r="B265" s="193">
        <v>2280</v>
      </c>
      <c r="C265" s="15" t="s">
        <v>821</v>
      </c>
      <c r="D265" t="s">
        <v>512</v>
      </c>
      <c r="E265" t="s">
        <v>475</v>
      </c>
      <c r="F265" s="13" t="s">
        <v>806</v>
      </c>
      <c r="G265" t="s">
        <v>257</v>
      </c>
      <c r="H265" t="s">
        <v>258</v>
      </c>
      <c r="I265" s="317" t="s">
        <v>822</v>
      </c>
      <c r="J265" t="s">
        <v>61</v>
      </c>
      <c r="K265" s="11">
        <v>2022</v>
      </c>
      <c r="L265" s="11" t="s">
        <v>24</v>
      </c>
      <c r="M265" s="265">
        <v>2280</v>
      </c>
      <c r="N265" s="170">
        <v>44970</v>
      </c>
    </row>
    <row r="266" spans="1:14" ht="15.75" customHeight="1" x14ac:dyDescent="0.25">
      <c r="A266" s="11" t="s">
        <v>125</v>
      </c>
      <c r="B266" s="193">
        <v>104771</v>
      </c>
      <c r="C266" s="15" t="s">
        <v>826</v>
      </c>
      <c r="D266" t="s">
        <v>512</v>
      </c>
      <c r="E266" t="s">
        <v>475</v>
      </c>
      <c r="F266" s="13" t="s">
        <v>806</v>
      </c>
      <c r="G266" t="s">
        <v>257</v>
      </c>
      <c r="H266" t="s">
        <v>258</v>
      </c>
      <c r="I266" s="317" t="s">
        <v>822</v>
      </c>
      <c r="J266" t="s">
        <v>61</v>
      </c>
      <c r="K266" s="11">
        <v>2022</v>
      </c>
      <c r="L266" s="11" t="s">
        <v>26</v>
      </c>
      <c r="M266" s="265">
        <v>104771</v>
      </c>
      <c r="N266" s="170">
        <v>44970</v>
      </c>
    </row>
    <row r="267" spans="1:14" s="136" customFormat="1" ht="15.75" customHeight="1" x14ac:dyDescent="0.25">
      <c r="A267" s="165" t="s">
        <v>125</v>
      </c>
      <c r="B267" s="192">
        <v>9</v>
      </c>
      <c r="C267" s="18" t="s">
        <v>843</v>
      </c>
      <c r="D267" s="20" t="s">
        <v>574</v>
      </c>
      <c r="E267" s="158" t="s">
        <v>476</v>
      </c>
      <c r="F267" s="158" t="s">
        <v>368</v>
      </c>
      <c r="G267" s="18" t="s">
        <v>359</v>
      </c>
      <c r="H267" s="158" t="s">
        <v>360</v>
      </c>
      <c r="I267" s="162" t="s">
        <v>361</v>
      </c>
      <c r="J267" s="158" t="s">
        <v>332</v>
      </c>
      <c r="K267" s="18">
        <v>2022</v>
      </c>
      <c r="L267" s="18" t="s">
        <v>20</v>
      </c>
      <c r="M267" s="224">
        <v>9</v>
      </c>
      <c r="N267" s="174">
        <v>44978</v>
      </c>
    </row>
    <row r="268" spans="1:14" s="136" customFormat="1" ht="15.75" customHeight="1" x14ac:dyDescent="0.25">
      <c r="A268" s="165" t="s">
        <v>125</v>
      </c>
      <c r="B268" s="192">
        <v>1</v>
      </c>
      <c r="C268" s="18" t="s">
        <v>842</v>
      </c>
      <c r="D268" s="20" t="s">
        <v>574</v>
      </c>
      <c r="E268" s="158" t="s">
        <v>476</v>
      </c>
      <c r="F268" s="158" t="s">
        <v>368</v>
      </c>
      <c r="G268" s="18" t="s">
        <v>359</v>
      </c>
      <c r="H268" s="158" t="s">
        <v>360</v>
      </c>
      <c r="I268" s="162" t="s">
        <v>361</v>
      </c>
      <c r="J268" s="158" t="s">
        <v>332</v>
      </c>
      <c r="K268" s="18">
        <v>2022</v>
      </c>
      <c r="L268" s="18" t="s">
        <v>24</v>
      </c>
      <c r="M268" s="224">
        <v>1</v>
      </c>
      <c r="N268" s="174">
        <v>44978</v>
      </c>
    </row>
    <row r="269" spans="1:14" ht="15.75" customHeight="1" x14ac:dyDescent="0.25">
      <c r="A269" t="s">
        <v>125</v>
      </c>
      <c r="B269" s="193">
        <v>1725</v>
      </c>
      <c r="C269" s="11" t="s">
        <v>846</v>
      </c>
      <c r="D269" s="13" t="s">
        <v>489</v>
      </c>
      <c r="E269" s="155" t="s">
        <v>475</v>
      </c>
      <c r="F269" s="13" t="s">
        <v>164</v>
      </c>
      <c r="G269" s="11" t="s">
        <v>165</v>
      </c>
      <c r="H269" s="11" t="s">
        <v>166</v>
      </c>
      <c r="I269" s="199" t="s">
        <v>167</v>
      </c>
      <c r="J269" s="11" t="s">
        <v>168</v>
      </c>
      <c r="K269" s="11">
        <v>2022</v>
      </c>
      <c r="L269" s="11" t="s">
        <v>20</v>
      </c>
      <c r="M269" s="223">
        <v>1725</v>
      </c>
      <c r="N269" s="170">
        <v>44994</v>
      </c>
    </row>
    <row r="270" spans="1:14" ht="15.75" customHeight="1" x14ac:dyDescent="0.25">
      <c r="A270" t="s">
        <v>125</v>
      </c>
      <c r="B270" s="193">
        <v>119</v>
      </c>
      <c r="C270" s="11" t="s">
        <v>847</v>
      </c>
      <c r="D270" s="13" t="s">
        <v>489</v>
      </c>
      <c r="E270" s="155" t="s">
        <v>475</v>
      </c>
      <c r="F270" s="13" t="s">
        <v>164</v>
      </c>
      <c r="G270" s="11" t="s">
        <v>165</v>
      </c>
      <c r="H270" s="11" t="s">
        <v>166</v>
      </c>
      <c r="I270" s="199" t="s">
        <v>167</v>
      </c>
      <c r="J270" s="11" t="s">
        <v>168</v>
      </c>
      <c r="K270" s="11">
        <v>2022</v>
      </c>
      <c r="L270" s="11" t="s">
        <v>24</v>
      </c>
      <c r="M270" s="223">
        <v>119</v>
      </c>
      <c r="N270" s="170">
        <v>44994</v>
      </c>
    </row>
    <row r="271" spans="1:14" ht="15.75" customHeight="1" x14ac:dyDescent="0.25">
      <c r="A271" t="s">
        <v>125</v>
      </c>
      <c r="B271" s="193">
        <v>21001</v>
      </c>
      <c r="C271" s="11" t="s">
        <v>848</v>
      </c>
      <c r="D271" s="13" t="s">
        <v>489</v>
      </c>
      <c r="E271" s="155" t="s">
        <v>475</v>
      </c>
      <c r="F271" s="13" t="s">
        <v>164</v>
      </c>
      <c r="G271" s="11" t="s">
        <v>165</v>
      </c>
      <c r="H271" s="11" t="s">
        <v>166</v>
      </c>
      <c r="I271" s="199" t="s">
        <v>167</v>
      </c>
      <c r="J271" s="11" t="s">
        <v>168</v>
      </c>
      <c r="K271" s="11">
        <v>2022</v>
      </c>
      <c r="L271" s="11" t="s">
        <v>26</v>
      </c>
      <c r="M271" s="223">
        <v>21001</v>
      </c>
      <c r="N271" s="170">
        <v>44994</v>
      </c>
    </row>
    <row r="272" spans="1:14" ht="15.75" customHeight="1" x14ac:dyDescent="0.25">
      <c r="A272" s="136" t="s">
        <v>125</v>
      </c>
      <c r="B272" s="192">
        <v>14828</v>
      </c>
      <c r="C272" s="18" t="s">
        <v>849</v>
      </c>
      <c r="D272" s="20" t="s">
        <v>490</v>
      </c>
      <c r="E272" s="158" t="s">
        <v>475</v>
      </c>
      <c r="F272" s="20" t="s">
        <v>164</v>
      </c>
      <c r="G272" s="18" t="s">
        <v>165</v>
      </c>
      <c r="H272" s="18" t="s">
        <v>166</v>
      </c>
      <c r="I272" s="198" t="s">
        <v>167</v>
      </c>
      <c r="J272" s="18" t="s">
        <v>173</v>
      </c>
      <c r="K272" s="18">
        <v>2022</v>
      </c>
      <c r="L272" s="18" t="s">
        <v>20</v>
      </c>
      <c r="M272" s="224">
        <v>14828</v>
      </c>
      <c r="N272" s="174">
        <v>44994</v>
      </c>
    </row>
    <row r="273" spans="1:14" ht="15.75" customHeight="1" x14ac:dyDescent="0.25">
      <c r="A273" s="136" t="s">
        <v>125</v>
      </c>
      <c r="B273" s="192">
        <v>3577</v>
      </c>
      <c r="C273" s="18" t="s">
        <v>850</v>
      </c>
      <c r="D273" s="20" t="s">
        <v>490</v>
      </c>
      <c r="E273" s="158" t="s">
        <v>475</v>
      </c>
      <c r="F273" s="20" t="s">
        <v>164</v>
      </c>
      <c r="G273" s="18" t="s">
        <v>165</v>
      </c>
      <c r="H273" s="18" t="s">
        <v>166</v>
      </c>
      <c r="I273" s="198" t="s">
        <v>167</v>
      </c>
      <c r="J273" s="18" t="s">
        <v>173</v>
      </c>
      <c r="K273" s="18">
        <v>2022</v>
      </c>
      <c r="L273" s="18" t="s">
        <v>24</v>
      </c>
      <c r="M273" s="224">
        <v>3577</v>
      </c>
      <c r="N273" s="174">
        <v>44994</v>
      </c>
    </row>
    <row r="274" spans="1:14" ht="15.75" customHeight="1" x14ac:dyDescent="0.25">
      <c r="A274" s="136" t="s">
        <v>125</v>
      </c>
      <c r="B274" s="192">
        <v>860492</v>
      </c>
      <c r="C274" s="18" t="s">
        <v>851</v>
      </c>
      <c r="D274" s="20" t="s">
        <v>490</v>
      </c>
      <c r="E274" s="158" t="s">
        <v>475</v>
      </c>
      <c r="F274" s="20" t="s">
        <v>164</v>
      </c>
      <c r="G274" s="18" t="s">
        <v>165</v>
      </c>
      <c r="H274" s="18" t="s">
        <v>166</v>
      </c>
      <c r="I274" s="198" t="s">
        <v>167</v>
      </c>
      <c r="J274" s="18" t="s">
        <v>173</v>
      </c>
      <c r="K274" s="18">
        <v>2022</v>
      </c>
      <c r="L274" s="18" t="s">
        <v>26</v>
      </c>
      <c r="M274" s="224">
        <v>860492</v>
      </c>
      <c r="N274" s="174">
        <v>44994</v>
      </c>
    </row>
    <row r="275" spans="1:14" ht="15.75" customHeight="1" x14ac:dyDescent="0.25"/>
    <row r="276" spans="1:14" ht="15.75" customHeight="1" x14ac:dyDescent="0.25"/>
    <row r="277" spans="1:14" ht="15.75" customHeight="1" x14ac:dyDescent="0.25"/>
    <row r="278" spans="1:14" ht="15.75" customHeight="1" x14ac:dyDescent="0.25"/>
    <row r="279" spans="1:14" ht="15.75" customHeight="1" x14ac:dyDescent="0.25"/>
    <row r="280" spans="1:14" ht="15.75" customHeight="1" x14ac:dyDescent="0.25"/>
    <row r="281" spans="1:14" ht="15.75" customHeight="1" x14ac:dyDescent="0.25"/>
    <row r="282" spans="1:14" ht="15.75" customHeight="1" x14ac:dyDescent="0.25"/>
    <row r="283" spans="1:14" ht="15.75" customHeight="1" x14ac:dyDescent="0.25"/>
    <row r="284" spans="1:14" ht="15.75" customHeight="1" x14ac:dyDescent="0.25"/>
    <row r="285" spans="1:14" ht="15.75" customHeight="1" x14ac:dyDescent="0.25"/>
    <row r="286" spans="1:14" ht="15.75" customHeight="1" x14ac:dyDescent="0.25"/>
    <row r="287" spans="1:14" ht="15.75" customHeight="1" x14ac:dyDescent="0.25"/>
    <row r="288" spans="1:14"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sheetProtection algorithmName="SHA-512" hashValue="89ZB7Uk42H+Abqvd0aMJ2qaay7aIpv8nCdTFwqa+G8DrddDUsIn29qGG9lDK1FafXkyacUELvX7VsZABV237Vw==" saltValue="oPQJo58g1OnHVVpQ448BrA==" spinCount="100000" sheet="1" sort="0" autoFilter="0"/>
  <phoneticPr fontId="19" type="noConversion"/>
  <hyperlinks>
    <hyperlink ref="I2" r:id="rId1" xr:uid="{00000000-0004-0000-0100-000000000000}"/>
    <hyperlink ref="I3" r:id="rId2" xr:uid="{00000000-0004-0000-0100-000001000000}"/>
    <hyperlink ref="I4" r:id="rId3" xr:uid="{00000000-0004-0000-0100-000002000000}"/>
    <hyperlink ref="I5" r:id="rId4" xr:uid="{00000000-0004-0000-0100-000003000000}"/>
    <hyperlink ref="I6" r:id="rId5" xr:uid="{00000000-0004-0000-0100-000004000000}"/>
    <hyperlink ref="I8" r:id="rId6" xr:uid="{00000000-0004-0000-0100-000005000000}"/>
    <hyperlink ref="I10" r:id="rId7" xr:uid="{00000000-0004-0000-0100-000006000000}"/>
    <hyperlink ref="I11" r:id="rId8" xr:uid="{00000000-0004-0000-0100-000007000000}"/>
    <hyperlink ref="I12" r:id="rId9" xr:uid="{00000000-0004-0000-0100-000008000000}"/>
    <hyperlink ref="I13" r:id="rId10" xr:uid="{00000000-0004-0000-0100-000009000000}"/>
    <hyperlink ref="I14" r:id="rId11" display="mailto:pwsaun99@aacounty.org" xr:uid="{00000000-0004-0000-0100-00000A000000}"/>
    <hyperlink ref="I15" r:id="rId12" display="mailto:pwsaun99@aacounty.org" xr:uid="{00000000-0004-0000-0100-00000B000000}"/>
    <hyperlink ref="I16" r:id="rId13" display="mailto:pwsaun99@aacounty.org" xr:uid="{00000000-0004-0000-0100-00000C000000}"/>
    <hyperlink ref="I17" r:id="rId14" display="mailto:pwsaun99@aacounty.org" xr:uid="{00000000-0004-0000-0100-00000D000000}"/>
    <hyperlink ref="I18" r:id="rId15" display="mailto:pwsaun99@aacounty.org" xr:uid="{00000000-0004-0000-0100-00000E000000}"/>
    <hyperlink ref="I19" r:id="rId16" display="mailto:pwsaun99@aacounty.org" xr:uid="{00000000-0004-0000-0100-00000F000000}"/>
    <hyperlink ref="I20" r:id="rId17" display="mailto:pwsaun99@aacounty.org" xr:uid="{00000000-0004-0000-0100-000010000000}"/>
    <hyperlink ref="I21" r:id="rId18" display="mailto:pwsaun99@aacounty.org" xr:uid="{00000000-0004-0000-0100-000011000000}"/>
    <hyperlink ref="I22" r:id="rId19" display="mailto:pwsaun99@aacounty.org" xr:uid="{00000000-0004-0000-0100-000012000000}"/>
    <hyperlink ref="I23" r:id="rId20" display="mailto:pwsaun99@aacounty.org" xr:uid="{00000000-0004-0000-0100-000013000000}"/>
    <hyperlink ref="I24" r:id="rId21" display="mailto:pwsaun99@aacounty.org" xr:uid="{00000000-0004-0000-0100-000014000000}"/>
    <hyperlink ref="I28" r:id="rId22" xr:uid="{00000000-0004-0000-0100-000015000000}"/>
    <hyperlink ref="I29:I30" r:id="rId23" display="pmattejat@mdta.state.md.us" xr:uid="{00000000-0004-0000-0100-000016000000}"/>
    <hyperlink ref="I31" r:id="rId24" xr:uid="{00000000-0004-0000-0100-000017000000}"/>
    <hyperlink ref="I32:I33" r:id="rId25" display="pmattejat@mdta.state.md.us" xr:uid="{00000000-0004-0000-0100-000018000000}"/>
    <hyperlink ref="I34" r:id="rId26" xr:uid="{00000000-0004-0000-0100-000019000000}"/>
    <hyperlink ref="I35" r:id="rId27" xr:uid="{00000000-0004-0000-0100-00001A000000}"/>
    <hyperlink ref="I36" r:id="rId28" xr:uid="{00000000-0004-0000-0100-00001B000000}"/>
    <hyperlink ref="I37:I38" r:id="rId29" display="ckyounger@harfordcountymd.gov" xr:uid="{00000000-0004-0000-0100-00001C000000}"/>
    <hyperlink ref="I39" r:id="rId30" xr:uid="{00000000-0004-0000-0100-00001D000000}"/>
    <hyperlink ref="I40:I41" r:id="rId31" display="ckyounger@harfordcountymd.gov" xr:uid="{00000000-0004-0000-0100-00001E000000}"/>
    <hyperlink ref="I42" r:id="rId32" xr:uid="{00000000-0004-0000-0100-00001F000000}"/>
    <hyperlink ref="I43" r:id="rId33" xr:uid="{00000000-0004-0000-0100-000020000000}"/>
    <hyperlink ref="I44" r:id="rId34" xr:uid="{00000000-0004-0000-0100-000021000000}"/>
    <hyperlink ref="I45" r:id="rId35" xr:uid="{00000000-0004-0000-0100-000022000000}"/>
    <hyperlink ref="I46" r:id="rId36" xr:uid="{00000000-0004-0000-0100-000023000000}"/>
    <hyperlink ref="I47" r:id="rId37" xr:uid="{00000000-0004-0000-0100-000024000000}"/>
    <hyperlink ref="I48:I49" r:id="rId38" display="mschweitzer@frederickcountymd.gov" xr:uid="{00000000-0004-0000-0100-000025000000}"/>
    <hyperlink ref="I50" r:id="rId39" xr:uid="{00000000-0004-0000-0100-000026000000}"/>
    <hyperlink ref="I51" r:id="rId40" xr:uid="{00000000-0004-0000-0100-000027000000}"/>
    <hyperlink ref="I52" r:id="rId41" xr:uid="{00000000-0004-0000-0100-000028000000}"/>
    <hyperlink ref="I53" r:id="rId42" xr:uid="{00000000-0004-0000-0100-000029000000}"/>
    <hyperlink ref="I54" r:id="rId43" xr:uid="{00000000-0004-0000-0100-00002A000000}"/>
    <hyperlink ref="I55:I57" r:id="rId44" display="ted@madhouseoysters.com" xr:uid="{00000000-0004-0000-0100-00002B000000}"/>
    <hyperlink ref="I58" r:id="rId45" xr:uid="{587E60B3-5884-4F56-8795-49094D9B524F}"/>
    <hyperlink ref="I59:I75" r:id="rId46" display="pwsaun99@aacounty.org" xr:uid="{A806A00C-521C-4E8D-AB0C-A0E112CC25E1}"/>
    <hyperlink ref="I76" r:id="rId47" xr:uid="{21BAB0C5-87A5-4D9D-B6D9-9E4529A16882}"/>
    <hyperlink ref="I77" r:id="rId48" xr:uid="{7196175B-EBBC-41CD-95AA-2B1D7149421F}"/>
    <hyperlink ref="I78:I81" r:id="rId49" display="easton.iceman@gmail.com" xr:uid="{35CB397C-25A2-4618-85D8-8407EE822965}"/>
    <hyperlink ref="I82" r:id="rId50" xr:uid="{95784A60-2767-4669-ACE5-E73A7D724EEA}"/>
    <hyperlink ref="I83:I85" r:id="rId51" display="kgl0106@mac.com" xr:uid="{6F63EC58-540F-4248-9D8A-6FF628EDB926}"/>
    <hyperlink ref="I86" r:id="rId52" xr:uid="{DE7551DA-4440-0B4D-A103-599A00FEF75F}"/>
    <hyperlink ref="I87:I88" r:id="rId53" display="wrichardson@marylandports.com" xr:uid="{F75950B6-9C10-9443-8309-2FD0CDC302C3}"/>
    <hyperlink ref="I89:I91" r:id="rId54" display="wrichardson@marylandports.com" xr:uid="{95D7446A-7467-0E49-8608-E5F490ECF7E6}"/>
    <hyperlink ref="I92:I94" r:id="rId55" display="wrichardson@marylandports.com" xr:uid="{DDFE4130-05D3-E846-86DF-FED7A181D4D5}"/>
    <hyperlink ref="I95" r:id="rId56" xr:uid="{A9F790A6-539E-E244-8A64-793230D36855}"/>
    <hyperlink ref="I96" r:id="rId57" xr:uid="{C77270E9-DF73-D94A-AB1F-38833C8EAA2B}"/>
    <hyperlink ref="I97" r:id="rId58" xr:uid="{89ED1E4B-0DD1-D347-8751-2C9DBE2D2718}"/>
    <hyperlink ref="I98" r:id="rId59" xr:uid="{23420C82-4F28-4840-989D-7D74EF946755}"/>
    <hyperlink ref="I99" r:id="rId60" xr:uid="{5054B17D-0441-DB42-B0AA-CA291F80077F}"/>
    <hyperlink ref="I100" r:id="rId61" xr:uid="{AF5B0FAE-02C4-194A-B5B0-A773B5097E32}"/>
    <hyperlink ref="I101" r:id="rId62" xr:uid="{2994EC26-FA55-FD42-A4AF-D421FBF5E057}"/>
    <hyperlink ref="I102" r:id="rId63" xr:uid="{E06F4D71-CE50-064D-ADF9-A33E3DB3BF8F}"/>
    <hyperlink ref="I103" r:id="rId64" xr:uid="{0749F130-D2B9-47C9-96EC-20780BB746E3}"/>
    <hyperlink ref="I104" r:id="rId65" xr:uid="{39090FF6-3C7E-41EA-A968-D70AB2EF985E}"/>
    <hyperlink ref="I105" r:id="rId66" xr:uid="{E248EF7F-CE9D-43C3-BF45-100167B85591}"/>
    <hyperlink ref="I106" r:id="rId67" xr:uid="{CB25EB6D-3CF7-416B-BDCE-22DEFBA1B3A3}"/>
    <hyperlink ref="I107" r:id="rId68" xr:uid="{EF2B56AF-67E5-40BA-8886-AC0E4E222D2E}"/>
    <hyperlink ref="I108" r:id="rId69" xr:uid="{C09512F5-EBD5-4CAB-8229-433D8840ED43}"/>
    <hyperlink ref="I109" r:id="rId70" xr:uid="{D5DFBDD8-2E53-453A-8591-FD8F057D6FB0}"/>
    <hyperlink ref="I110" r:id="rId71" xr:uid="{D3FE467F-8781-4FA4-A8CD-FEC392516677}"/>
    <hyperlink ref="I111" r:id="rId72" xr:uid="{045A1B81-7FCF-474E-8429-89A5F5D41761}"/>
    <hyperlink ref="I112" r:id="rId73" xr:uid="{A760EEEC-3780-40FA-B54D-7975ABAC4088}"/>
    <hyperlink ref="I113" r:id="rId74" xr:uid="{3CB9AF47-4242-4757-8A8D-88ACE547EB88}"/>
    <hyperlink ref="I114" r:id="rId75" xr:uid="{C8F3746A-24F2-4A36-A421-51A255D63086}"/>
    <hyperlink ref="I115" r:id="rId76" xr:uid="{7E3117DC-5D1D-49B5-BDF0-4154CF7C16F8}"/>
    <hyperlink ref="I116" r:id="rId77" xr:uid="{A16E1A6D-DAFD-4676-A56E-EEA2F43D5A40}"/>
    <hyperlink ref="I117" r:id="rId78" xr:uid="{C88E4C0A-EEF6-4A11-A189-0A482BB2A48F}"/>
    <hyperlink ref="I118" r:id="rId79" xr:uid="{9C8B1A40-906D-4D7E-A3B8-FCD848A27115}"/>
    <hyperlink ref="I119" r:id="rId80" xr:uid="{7D10F4FE-826C-4AF8-B0FA-35CE366B24D1}"/>
    <hyperlink ref="I120" r:id="rId81" xr:uid="{B7B4EC2B-F9A6-4BB1-B00C-8D3D2BB0AAC6}"/>
    <hyperlink ref="I121" r:id="rId82" xr:uid="{AD29A43E-92AE-46A8-A70F-100F4EF78257}"/>
    <hyperlink ref="I122" r:id="rId83" xr:uid="{029B1ECD-6763-410D-A2D1-E32F390D06C4}"/>
    <hyperlink ref="I123" r:id="rId84" xr:uid="{B36C34D0-6463-4B76-ACF6-AD3F0355B0B1}"/>
    <hyperlink ref="I124" r:id="rId85" xr:uid="{C898C73B-71DF-4D6C-AE54-031FE4A9AEA6}"/>
    <hyperlink ref="I125:I126" r:id="rId86" display="kgl0106@mac.com" xr:uid="{7A3A567F-5D5B-4548-9DBC-B1E291178D0C}"/>
    <hyperlink ref="I127" r:id="rId87" xr:uid="{98303D98-6754-461A-8EE1-A4759CBA2B34}"/>
    <hyperlink ref="I128" r:id="rId88" xr:uid="{96294D44-D61B-4B7A-98D7-D1E08AAA0347}"/>
    <hyperlink ref="I129" r:id="rId89" xr:uid="{A51581D6-8471-4354-A767-617BC3056766}"/>
    <hyperlink ref="I130" r:id="rId90" xr:uid="{AD0E6F4D-5439-4B16-AAD8-173EE0B40AD8}"/>
    <hyperlink ref="I131" r:id="rId91" xr:uid="{FCAA322B-A096-4620-833F-CFC7796F75BC}"/>
    <hyperlink ref="I132" r:id="rId92" xr:uid="{C3FD5FD0-847C-41BE-803C-836E880473CD}"/>
    <hyperlink ref="I133" r:id="rId93" xr:uid="{28CF9ED6-1C19-45D2-A077-987AA86553CE}"/>
    <hyperlink ref="I134" r:id="rId94" xr:uid="{608201BD-B965-47A8-89D4-DB1092929762}"/>
    <hyperlink ref="I152" r:id="rId95" xr:uid="{AF25DDE2-9130-46BC-9675-975923694C82}"/>
    <hyperlink ref="I153:I165" r:id="rId96" display="james.langley@wsscwater.com" xr:uid="{C7F78BE8-3786-4452-9385-5EC1D9149FA0}"/>
    <hyperlink ref="I166" r:id="rId97" xr:uid="{AAA5FBF2-6975-4562-B460-06DB755FA79F}"/>
    <hyperlink ref="I167" r:id="rId98" xr:uid="{1F3D3C9B-8359-43C3-A3D7-AAA2D0BBD098}"/>
    <hyperlink ref="I168:I169" r:id="rId99" display="tkolovich@frederickcountymd.gov" xr:uid="{0803A3C7-1F59-47FD-9F2E-A94F70E67ADD}"/>
    <hyperlink ref="I170" r:id="rId100" xr:uid="{F7232968-5018-4CCD-86D8-7D7E0741BF70}"/>
    <hyperlink ref="I171:I175" r:id="rId101" display="ggeesaman@blueoysterenv.com" xr:uid="{C49E0EC6-8ACA-4BDC-8D7B-54F1B41BDF40}"/>
    <hyperlink ref="I176" r:id="rId102" xr:uid="{ECB1B25F-1757-4228-9285-693F64EFE15B}"/>
    <hyperlink ref="I177:I178" r:id="rId103" display="wrichardson@marylandports.com" xr:uid="{48B49854-3CB2-4137-8CB0-B19018899676}"/>
    <hyperlink ref="I179" r:id="rId104" xr:uid="{77D98BE2-CB98-48D3-8C2B-7D4F787C058C}"/>
    <hyperlink ref="I180" r:id="rId105" xr:uid="{ECEDC0D2-A7E9-4DFA-90C0-910773A595C8}"/>
    <hyperlink ref="I181" r:id="rId106" xr:uid="{DF8B47A7-0B81-432A-9C83-76361F6DC590}"/>
    <hyperlink ref="I182:I183" r:id="rId107" display="ggeesaman@blueoysterenv.com" xr:uid="{337848EE-ECFE-423A-B588-A55155086518}"/>
    <hyperlink ref="I184" r:id="rId108" xr:uid="{97D8EB8B-4863-4E10-B45F-52F771F6D815}"/>
    <hyperlink ref="I185" r:id="rId109" xr:uid="{D561685A-E2C6-46CB-95E9-76EBA5284C66}"/>
    <hyperlink ref="I188" r:id="rId110" xr:uid="{2C9A3733-BDDF-4802-A9AC-FA14EA69C9FC}"/>
    <hyperlink ref="I189" r:id="rId111" xr:uid="{EB899AC2-6218-4691-9484-EC11F546BFD7}"/>
    <hyperlink ref="I190" r:id="rId112" xr:uid="{E3FAB6A4-E392-47EE-B3C4-51F94FF29049}"/>
    <hyperlink ref="I191" r:id="rId113" xr:uid="{C85B5310-114B-4B29-AD30-51CE74B96198}"/>
    <hyperlink ref="I192:I204" r:id="rId114" display="james.langley@wsscwater.com" xr:uid="{DE820AB2-29D7-4C18-9F18-EFBCEDCCE927}"/>
    <hyperlink ref="I202" r:id="rId115" xr:uid="{548622C2-DAF8-48CA-9F4A-80CC09430E59}"/>
    <hyperlink ref="I205" r:id="rId116" xr:uid="{E944BE37-ADC0-4992-B72B-4EF88A2474A7}"/>
    <hyperlink ref="I223" r:id="rId117" xr:uid="{52198DA5-165E-43AC-A142-6D693C7E4216}"/>
    <hyperlink ref="I224" r:id="rId118" xr:uid="{75F3A741-E661-4CA7-99FB-3EBC0618E248}"/>
    <hyperlink ref="I225" r:id="rId119" xr:uid="{1B29F292-7CDA-4744-8C4E-FD4263867ACE}"/>
    <hyperlink ref="I226" r:id="rId120" xr:uid="{FD64749B-538B-46E1-B93D-2443710272E2}"/>
    <hyperlink ref="I227" r:id="rId121" xr:uid="{B4E52E62-6C24-49BA-A9EC-76CA0B2607F8}"/>
    <hyperlink ref="I228" r:id="rId122" xr:uid="{CB6C7FF6-83F6-4A4C-84D0-ACCEF69F16A3}"/>
    <hyperlink ref="I229" r:id="rId123" xr:uid="{4B5872B9-0B8E-46D1-A1CD-31D6B4D5AE45}"/>
    <hyperlink ref="I230:I231" r:id="rId124" display="skiernan@marylandports.com" xr:uid="{E747E41A-4608-4B35-B528-055593ECE505}"/>
    <hyperlink ref="I232" r:id="rId125" xr:uid="{10589187-724B-4628-AAC1-06737BDA8CF1}"/>
    <hyperlink ref="I233:I234" r:id="rId126" display="tkolovich@frederickcountymd.gov" xr:uid="{C46DF0C4-0A68-476A-82B2-8074CD943C08}"/>
    <hyperlink ref="I186:I187" r:id="rId127" display="ggeesaman@blueoysterenv.com" xr:uid="{852A006E-2985-4AC4-9371-F4B7998F639C}"/>
    <hyperlink ref="I235:I236" r:id="rId128" display="ggeesaman@blueoysterenv.com" xr:uid="{38DC2AAB-45C1-45D9-AB38-1DFF60F87A7A}"/>
    <hyperlink ref="I237:I238" r:id="rId129" display="ggeesaman@blueoysterenv.com" xr:uid="{591C5D77-31F0-4C79-9854-0B2BDDEDC866}"/>
    <hyperlink ref="I239:I240" r:id="rId130" display="ggeesaman@blueoysterenv.com" xr:uid="{E66AFAF8-F73B-490D-8E51-B9AFF78461F1}"/>
    <hyperlink ref="I241:I242" r:id="rId131" display="ggeesaman@blueoysterenv.com" xr:uid="{CA7C8B92-9B7F-482C-BD56-0288505D9CC7}"/>
    <hyperlink ref="I243:I244" r:id="rId132" display="ggeesaman@blueoysterenv.com" xr:uid="{CC099525-340D-4767-A5C9-B1A98BC297DA}"/>
    <hyperlink ref="I245:I246" r:id="rId133" display="ggeesaman@blueoysterenv.com" xr:uid="{D4FE5E5E-9793-4DDD-8C09-AB6857A3344E}"/>
    <hyperlink ref="I247" r:id="rId134" xr:uid="{B49E52C8-62EB-43F2-930C-162129DA104D}"/>
    <hyperlink ref="I248" r:id="rId135" xr:uid="{83615CA7-FF73-4C0E-80DC-3F40FC1D1256}"/>
    <hyperlink ref="I249" r:id="rId136" xr:uid="{67EFF5DB-A51C-46DC-8FC3-4BD18F6990E8}"/>
    <hyperlink ref="I250" r:id="rId137" xr:uid="{D4AEEBEF-97E5-4CE8-8D9B-F4852FA9ED62}"/>
    <hyperlink ref="I251:I266" r:id="rId138" display="pwkram22@aacounty.org" xr:uid="{7E7C7AFE-BB4A-447B-95F9-B7957CED6EB3}"/>
    <hyperlink ref="I267" r:id="rId139" xr:uid="{ACC3E268-9EE0-474A-908D-A120D8831068}"/>
    <hyperlink ref="I268" r:id="rId140" xr:uid="{F3278601-1FE1-47DF-881F-7F6585ADE3AA}"/>
    <hyperlink ref="I269" r:id="rId141" xr:uid="{DA1B7059-038E-4925-A85D-8BE1BB5E8072}"/>
    <hyperlink ref="I270" r:id="rId142" xr:uid="{B4FC6066-2A3F-4B8B-ACB3-AA40D6469BFB}"/>
    <hyperlink ref="I271" r:id="rId143" xr:uid="{8C898DBF-9AAC-41C7-87FF-CE5D134B0BC1}"/>
    <hyperlink ref="I272" r:id="rId144" xr:uid="{EDCE06C8-27E1-4CC1-ABBB-7C7627B554C6}"/>
    <hyperlink ref="I273" r:id="rId145" xr:uid="{769D45D7-3320-4BD6-A948-1CF394FF93B4}"/>
    <hyperlink ref="I274" r:id="rId146" xr:uid="{0B12ED6A-F396-427B-8B48-989752E24342}"/>
  </hyperlinks>
  <pageMargins left="0.7" right="0.7" top="0.75" bottom="0.75" header="0" footer="0"/>
  <pageSetup orientation="portrait" r:id="rId1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J1006"/>
  <sheetViews>
    <sheetView zoomScaleNormal="100" workbookViewId="0">
      <pane ySplit="1" topLeftCell="A241" activePane="bottomLeft" state="frozen"/>
      <selection pane="bottomLeft" activeCell="H248" sqref="H247:H266"/>
    </sheetView>
  </sheetViews>
  <sheetFormatPr defaultColWidth="14.42578125" defaultRowHeight="15" customHeight="1" x14ac:dyDescent="0.25"/>
  <cols>
    <col min="1" max="1" width="35.5703125" customWidth="1"/>
    <col min="2" max="2" width="44" bestFit="1" customWidth="1"/>
    <col min="3" max="3" width="18.28515625" bestFit="1" customWidth="1"/>
    <col min="4" max="4" width="12.42578125" customWidth="1"/>
    <col min="5" max="5" width="8.7109375" customWidth="1"/>
    <col min="6" max="6" width="14.140625" customWidth="1"/>
    <col min="7" max="7" width="8.7109375" style="142" customWidth="1"/>
    <col min="8" max="8" width="13.5703125" customWidth="1"/>
    <col min="9" max="9" width="11.7109375" customWidth="1"/>
    <col min="10" max="18" width="8.7109375" customWidth="1"/>
  </cols>
  <sheetData>
    <row r="1" spans="1:9" x14ac:dyDescent="0.25">
      <c r="A1" s="34" t="s">
        <v>0</v>
      </c>
      <c r="B1" s="34" t="s">
        <v>1</v>
      </c>
      <c r="C1" s="34" t="s">
        <v>50</v>
      </c>
      <c r="D1" s="34" t="s">
        <v>5</v>
      </c>
      <c r="E1" s="34" t="s">
        <v>6</v>
      </c>
      <c r="F1" s="34" t="s">
        <v>7</v>
      </c>
      <c r="G1" s="225" t="s">
        <v>8</v>
      </c>
      <c r="H1" s="34" t="s">
        <v>9</v>
      </c>
      <c r="I1" s="34" t="s">
        <v>10</v>
      </c>
    </row>
    <row r="2" spans="1:9" x14ac:dyDescent="0.25">
      <c r="A2" t="s">
        <v>108</v>
      </c>
      <c r="B2" t="s">
        <v>14</v>
      </c>
      <c r="C2" s="13" t="s">
        <v>51</v>
      </c>
      <c r="D2" t="s">
        <v>19</v>
      </c>
      <c r="E2">
        <v>2018</v>
      </c>
      <c r="F2" t="s">
        <v>20</v>
      </c>
      <c r="G2" s="141">
        <v>350</v>
      </c>
      <c r="H2" s="3">
        <v>43509</v>
      </c>
      <c r="I2" t="s">
        <v>21</v>
      </c>
    </row>
    <row r="3" spans="1:9" x14ac:dyDescent="0.25">
      <c r="A3" t="s">
        <v>107</v>
      </c>
      <c r="B3" t="s">
        <v>14</v>
      </c>
      <c r="C3" s="13" t="s">
        <v>51</v>
      </c>
      <c r="D3" t="s">
        <v>19</v>
      </c>
      <c r="E3">
        <v>2018</v>
      </c>
      <c r="F3" t="s">
        <v>24</v>
      </c>
      <c r="G3" s="141">
        <v>52</v>
      </c>
      <c r="H3" s="3">
        <v>43509</v>
      </c>
      <c r="I3" t="s">
        <v>21</v>
      </c>
    </row>
    <row r="4" spans="1:9" x14ac:dyDescent="0.25">
      <c r="A4" s="13" t="s">
        <v>106</v>
      </c>
      <c r="B4" t="s">
        <v>14</v>
      </c>
      <c r="C4" s="13" t="s">
        <v>51</v>
      </c>
      <c r="D4" t="s">
        <v>19</v>
      </c>
      <c r="E4">
        <v>2018</v>
      </c>
      <c r="F4" t="s">
        <v>26</v>
      </c>
      <c r="G4" s="141">
        <v>7257</v>
      </c>
      <c r="H4" s="3">
        <v>43509</v>
      </c>
      <c r="I4" t="s">
        <v>21</v>
      </c>
    </row>
    <row r="5" spans="1:9" x14ac:dyDescent="0.25">
      <c r="A5" s="4" t="s">
        <v>105</v>
      </c>
      <c r="B5" s="4" t="s">
        <v>27</v>
      </c>
      <c r="C5" s="16" t="s">
        <v>52</v>
      </c>
      <c r="D5" s="4" t="s">
        <v>32</v>
      </c>
      <c r="E5" s="4">
        <v>2018</v>
      </c>
      <c r="F5" s="4" t="s">
        <v>20</v>
      </c>
      <c r="G5" s="226">
        <v>0.6</v>
      </c>
      <c r="H5" s="6">
        <v>43517</v>
      </c>
      <c r="I5" s="4" t="s">
        <v>21</v>
      </c>
    </row>
    <row r="6" spans="1:9" x14ac:dyDescent="0.25">
      <c r="A6" s="4" t="s">
        <v>82</v>
      </c>
      <c r="B6" s="4" t="s">
        <v>27</v>
      </c>
      <c r="C6" s="16" t="s">
        <v>52</v>
      </c>
      <c r="D6" s="4" t="s">
        <v>32</v>
      </c>
      <c r="E6" s="4">
        <v>2018</v>
      </c>
      <c r="F6" s="4" t="s">
        <v>24</v>
      </c>
      <c r="G6" s="226">
        <v>0.09</v>
      </c>
      <c r="H6" s="6"/>
      <c r="I6" s="16" t="s">
        <v>121</v>
      </c>
    </row>
    <row r="7" spans="1:9" x14ac:dyDescent="0.25">
      <c r="A7" t="s">
        <v>102</v>
      </c>
      <c r="B7" t="s">
        <v>33</v>
      </c>
      <c r="C7" s="13" t="s">
        <v>53</v>
      </c>
      <c r="D7" t="s">
        <v>38</v>
      </c>
      <c r="E7">
        <v>2018</v>
      </c>
      <c r="F7" t="s">
        <v>20</v>
      </c>
      <c r="G7" s="141">
        <v>213</v>
      </c>
      <c r="H7" s="3">
        <v>43518</v>
      </c>
      <c r="I7" t="s">
        <v>21</v>
      </c>
    </row>
    <row r="8" spans="1:9" x14ac:dyDescent="0.25">
      <c r="A8" t="s">
        <v>103</v>
      </c>
      <c r="B8" t="s">
        <v>33</v>
      </c>
      <c r="C8" s="13" t="s">
        <v>53</v>
      </c>
      <c r="D8" t="s">
        <v>38</v>
      </c>
      <c r="E8">
        <v>2018</v>
      </c>
      <c r="F8" t="s">
        <v>24</v>
      </c>
      <c r="G8" s="141">
        <v>38</v>
      </c>
      <c r="H8" s="3">
        <v>43518</v>
      </c>
      <c r="I8" t="s">
        <v>21</v>
      </c>
    </row>
    <row r="9" spans="1:9" x14ac:dyDescent="0.25">
      <c r="A9" t="s">
        <v>104</v>
      </c>
      <c r="B9" t="s">
        <v>33</v>
      </c>
      <c r="C9" s="13" t="s">
        <v>53</v>
      </c>
      <c r="D9" t="s">
        <v>38</v>
      </c>
      <c r="E9">
        <v>2018</v>
      </c>
      <c r="F9" t="s">
        <v>26</v>
      </c>
      <c r="G9" s="141">
        <v>4454</v>
      </c>
      <c r="H9" s="3">
        <v>43518</v>
      </c>
      <c r="I9" t="s">
        <v>21</v>
      </c>
    </row>
    <row r="10" spans="1:9" x14ac:dyDescent="0.25">
      <c r="A10" s="4" t="s">
        <v>91</v>
      </c>
      <c r="B10" s="8" t="s">
        <v>27</v>
      </c>
      <c r="C10" s="16" t="s">
        <v>52</v>
      </c>
      <c r="D10" s="4" t="s">
        <v>32</v>
      </c>
      <c r="E10" s="4">
        <v>2018</v>
      </c>
      <c r="F10" s="4" t="s">
        <v>20</v>
      </c>
      <c r="G10" s="140">
        <v>28.3</v>
      </c>
      <c r="H10" s="9">
        <v>43692</v>
      </c>
      <c r="I10" s="10" t="s">
        <v>21</v>
      </c>
    </row>
    <row r="11" spans="1:9" x14ac:dyDescent="0.25">
      <c r="A11" s="4" t="s">
        <v>92</v>
      </c>
      <c r="B11" s="4" t="s">
        <v>27</v>
      </c>
      <c r="C11" s="16" t="s">
        <v>52</v>
      </c>
      <c r="D11" s="4" t="s">
        <v>32</v>
      </c>
      <c r="E11" s="4">
        <v>2018</v>
      </c>
      <c r="F11" s="4" t="s">
        <v>24</v>
      </c>
      <c r="G11" s="140">
        <v>6.1</v>
      </c>
      <c r="H11" s="9">
        <v>43692</v>
      </c>
      <c r="I11" s="10" t="s">
        <v>21</v>
      </c>
    </row>
    <row r="12" spans="1:9" x14ac:dyDescent="0.25">
      <c r="A12" s="4" t="s">
        <v>93</v>
      </c>
      <c r="B12" s="4" t="s">
        <v>27</v>
      </c>
      <c r="C12" s="16" t="s">
        <v>52</v>
      </c>
      <c r="D12" s="4" t="s">
        <v>32</v>
      </c>
      <c r="E12" s="4">
        <v>2018</v>
      </c>
      <c r="F12" s="7" t="s">
        <v>26</v>
      </c>
      <c r="G12" s="140">
        <v>3201</v>
      </c>
      <c r="H12" s="9">
        <v>43692</v>
      </c>
      <c r="I12" s="10" t="s">
        <v>21</v>
      </c>
    </row>
    <row r="13" spans="1:9" x14ac:dyDescent="0.25">
      <c r="A13" s="15" t="s">
        <v>94</v>
      </c>
      <c r="B13" s="11" t="s">
        <v>44</v>
      </c>
      <c r="C13" s="15" t="s">
        <v>54</v>
      </c>
      <c r="D13" s="11" t="s">
        <v>45</v>
      </c>
      <c r="E13" s="11">
        <v>2018</v>
      </c>
      <c r="F13" s="13" t="s">
        <v>20</v>
      </c>
      <c r="G13" s="227">
        <v>549</v>
      </c>
      <c r="H13" s="3">
        <v>43740</v>
      </c>
      <c r="I13" s="14" t="s">
        <v>21</v>
      </c>
    </row>
    <row r="14" spans="1:9" x14ac:dyDescent="0.25">
      <c r="A14" s="15" t="s">
        <v>95</v>
      </c>
      <c r="B14" s="11" t="s">
        <v>44</v>
      </c>
      <c r="C14" s="15" t="s">
        <v>54</v>
      </c>
      <c r="D14" s="11" t="s">
        <v>45</v>
      </c>
      <c r="E14" s="11">
        <v>2018</v>
      </c>
      <c r="F14" s="11" t="s">
        <v>24</v>
      </c>
      <c r="G14" s="141">
        <v>123</v>
      </c>
      <c r="H14" s="3">
        <v>43740</v>
      </c>
      <c r="I14" s="14" t="s">
        <v>21</v>
      </c>
    </row>
    <row r="15" spans="1:9" x14ac:dyDescent="0.25">
      <c r="A15" s="15" t="s">
        <v>47</v>
      </c>
      <c r="B15" s="11" t="s">
        <v>44</v>
      </c>
      <c r="C15" s="15" t="s">
        <v>54</v>
      </c>
      <c r="D15" s="11" t="s">
        <v>45</v>
      </c>
      <c r="E15" s="11">
        <v>2018</v>
      </c>
      <c r="F15" s="11" t="s">
        <v>26</v>
      </c>
      <c r="G15" s="141">
        <v>19450</v>
      </c>
      <c r="H15" s="3">
        <v>43740</v>
      </c>
      <c r="I15" s="14" t="s">
        <v>21</v>
      </c>
    </row>
    <row r="16" spans="1:9" ht="15" customHeight="1" x14ac:dyDescent="0.25">
      <c r="A16" s="17" t="s">
        <v>96</v>
      </c>
      <c r="B16" s="17" t="s">
        <v>48</v>
      </c>
      <c r="C16" s="17" t="s">
        <v>54</v>
      </c>
      <c r="D16" s="17" t="s">
        <v>49</v>
      </c>
      <c r="E16" s="18">
        <v>2018</v>
      </c>
      <c r="F16" s="20" t="s">
        <v>20</v>
      </c>
      <c r="G16" s="228">
        <v>537</v>
      </c>
      <c r="H16" s="21">
        <v>43740</v>
      </c>
      <c r="I16" s="22" t="s">
        <v>21</v>
      </c>
    </row>
    <row r="17" spans="1:9" ht="15" customHeight="1" x14ac:dyDescent="0.25">
      <c r="A17" s="17" t="s">
        <v>97</v>
      </c>
      <c r="B17" s="17" t="s">
        <v>48</v>
      </c>
      <c r="C17" s="17" t="s">
        <v>54</v>
      </c>
      <c r="D17" s="17" t="s">
        <v>49</v>
      </c>
      <c r="E17" s="18">
        <v>2018</v>
      </c>
      <c r="F17" s="18" t="s">
        <v>24</v>
      </c>
      <c r="G17" s="140">
        <v>79</v>
      </c>
      <c r="H17" s="21">
        <v>43740</v>
      </c>
      <c r="I17" s="22" t="s">
        <v>21</v>
      </c>
    </row>
    <row r="18" spans="1:9" ht="15" customHeight="1" x14ac:dyDescent="0.25">
      <c r="A18" s="17" t="s">
        <v>55</v>
      </c>
      <c r="B18" s="17" t="s">
        <v>48</v>
      </c>
      <c r="C18" s="17" t="s">
        <v>54</v>
      </c>
      <c r="D18" s="17" t="s">
        <v>49</v>
      </c>
      <c r="E18" s="18">
        <v>2018</v>
      </c>
      <c r="F18" s="18" t="s">
        <v>26</v>
      </c>
      <c r="G18" s="140">
        <v>10532</v>
      </c>
      <c r="H18" s="21">
        <v>43740</v>
      </c>
      <c r="I18" s="22" t="s">
        <v>21</v>
      </c>
    </row>
    <row r="19" spans="1:9" ht="15" customHeight="1" x14ac:dyDescent="0.25">
      <c r="A19" s="15" t="s">
        <v>98</v>
      </c>
      <c r="B19" s="15" t="s">
        <v>56</v>
      </c>
      <c r="C19" s="15" t="s">
        <v>54</v>
      </c>
      <c r="D19" s="15" t="s">
        <v>58</v>
      </c>
      <c r="E19" s="11">
        <v>2018</v>
      </c>
      <c r="F19" s="13" t="s">
        <v>20</v>
      </c>
      <c r="G19" s="227">
        <v>129</v>
      </c>
      <c r="H19" s="3">
        <v>43740</v>
      </c>
      <c r="I19" s="14" t="s">
        <v>21</v>
      </c>
    </row>
    <row r="20" spans="1:9" ht="15" customHeight="1" x14ac:dyDescent="0.25">
      <c r="A20" s="15" t="s">
        <v>99</v>
      </c>
      <c r="B20" s="15" t="s">
        <v>56</v>
      </c>
      <c r="C20" s="15" t="s">
        <v>54</v>
      </c>
      <c r="D20" s="15" t="s">
        <v>58</v>
      </c>
      <c r="E20" s="11">
        <v>2018</v>
      </c>
      <c r="F20" s="11" t="s">
        <v>24</v>
      </c>
      <c r="G20" s="141">
        <v>17</v>
      </c>
      <c r="H20" s="3">
        <v>43740</v>
      </c>
      <c r="I20" s="14" t="s">
        <v>21</v>
      </c>
    </row>
    <row r="21" spans="1:9" ht="15.75" customHeight="1" x14ac:dyDescent="0.25">
      <c r="A21" s="15" t="s">
        <v>57</v>
      </c>
      <c r="B21" s="15" t="s">
        <v>56</v>
      </c>
      <c r="C21" s="15" t="s">
        <v>54</v>
      </c>
      <c r="D21" s="15" t="s">
        <v>58</v>
      </c>
      <c r="E21" s="11">
        <v>2018</v>
      </c>
      <c r="F21" s="11" t="s">
        <v>26</v>
      </c>
      <c r="G21" s="141">
        <v>2306</v>
      </c>
      <c r="H21" s="3">
        <v>43740</v>
      </c>
      <c r="I21" s="14" t="s">
        <v>21</v>
      </c>
    </row>
    <row r="22" spans="1:9" ht="15.75" customHeight="1" x14ac:dyDescent="0.25">
      <c r="A22" s="17" t="s">
        <v>122</v>
      </c>
      <c r="B22" s="17" t="s">
        <v>59</v>
      </c>
      <c r="C22" s="17" t="s">
        <v>54</v>
      </c>
      <c r="D22" s="17" t="s">
        <v>32</v>
      </c>
      <c r="E22" s="18">
        <v>2018</v>
      </c>
      <c r="F22" s="20" t="s">
        <v>20</v>
      </c>
      <c r="G22" s="140">
        <v>1230</v>
      </c>
      <c r="H22" s="21">
        <v>43740</v>
      </c>
      <c r="I22" s="22" t="s">
        <v>21</v>
      </c>
    </row>
    <row r="23" spans="1:9" ht="15.75" customHeight="1" x14ac:dyDescent="0.25">
      <c r="A23" s="17" t="s">
        <v>123</v>
      </c>
      <c r="B23" s="17" t="s">
        <v>59</v>
      </c>
      <c r="C23" s="17" t="s">
        <v>54</v>
      </c>
      <c r="D23" s="17" t="s">
        <v>32</v>
      </c>
      <c r="E23" s="18">
        <v>2018</v>
      </c>
      <c r="F23" s="18" t="s">
        <v>24</v>
      </c>
      <c r="G23" s="140">
        <v>167</v>
      </c>
      <c r="H23" s="21">
        <v>43740</v>
      </c>
      <c r="I23" s="22" t="s">
        <v>21</v>
      </c>
    </row>
    <row r="24" spans="1:9" ht="15.75" customHeight="1" x14ac:dyDescent="0.25">
      <c r="A24" s="17" t="s">
        <v>124</v>
      </c>
      <c r="B24" s="17" t="s">
        <v>59</v>
      </c>
      <c r="C24" s="17" t="s">
        <v>54</v>
      </c>
      <c r="D24" s="17" t="s">
        <v>32</v>
      </c>
      <c r="E24" s="18">
        <v>2018</v>
      </c>
      <c r="F24" s="18" t="s">
        <v>26</v>
      </c>
      <c r="G24" s="140">
        <v>27204</v>
      </c>
      <c r="H24" s="21">
        <v>43740</v>
      </c>
      <c r="I24" s="22" t="s">
        <v>21</v>
      </c>
    </row>
    <row r="25" spans="1:9" ht="15.75" customHeight="1" x14ac:dyDescent="0.25">
      <c r="A25" s="15" t="s">
        <v>100</v>
      </c>
      <c r="B25" s="15" t="s">
        <v>60</v>
      </c>
      <c r="C25" s="15" t="s">
        <v>54</v>
      </c>
      <c r="D25" s="15" t="s">
        <v>61</v>
      </c>
      <c r="E25" s="11">
        <v>2018</v>
      </c>
      <c r="F25" s="13" t="s">
        <v>20</v>
      </c>
      <c r="G25" s="141">
        <v>40</v>
      </c>
      <c r="H25" s="3">
        <v>43740</v>
      </c>
      <c r="I25" s="14" t="s">
        <v>21</v>
      </c>
    </row>
    <row r="26" spans="1:9" ht="15.75" customHeight="1" x14ac:dyDescent="0.25">
      <c r="A26" s="15" t="s">
        <v>101</v>
      </c>
      <c r="B26" s="15" t="s">
        <v>60</v>
      </c>
      <c r="C26" s="15" t="s">
        <v>54</v>
      </c>
      <c r="D26" s="15" t="s">
        <v>61</v>
      </c>
      <c r="E26" s="11">
        <v>2018</v>
      </c>
      <c r="F26" s="11" t="s">
        <v>24</v>
      </c>
      <c r="G26" s="141">
        <v>16</v>
      </c>
      <c r="H26" s="3">
        <v>43740</v>
      </c>
      <c r="I26" s="14" t="s">
        <v>21</v>
      </c>
    </row>
    <row r="27" spans="1:9" ht="15.75" customHeight="1" x14ac:dyDescent="0.25">
      <c r="A27" s="15" t="s">
        <v>62</v>
      </c>
      <c r="B27" s="15" t="s">
        <v>60</v>
      </c>
      <c r="C27" s="15" t="s">
        <v>54</v>
      </c>
      <c r="D27" s="15" t="s">
        <v>61</v>
      </c>
      <c r="E27" s="11">
        <v>2018</v>
      </c>
      <c r="F27" s="11" t="s">
        <v>26</v>
      </c>
      <c r="G27" s="141">
        <v>2885</v>
      </c>
      <c r="H27" s="3">
        <v>43740</v>
      </c>
      <c r="I27" s="14" t="s">
        <v>21</v>
      </c>
    </row>
    <row r="28" spans="1:9" ht="15.75" customHeight="1" x14ac:dyDescent="0.25">
      <c r="A28" s="53" t="s">
        <v>150</v>
      </c>
      <c r="B28" s="53" t="s">
        <v>151</v>
      </c>
      <c r="C28" s="53" t="s">
        <v>53</v>
      </c>
      <c r="D28" s="53" t="s">
        <v>137</v>
      </c>
      <c r="E28" s="48">
        <v>2018</v>
      </c>
      <c r="F28" s="53" t="s">
        <v>20</v>
      </c>
      <c r="G28" s="229">
        <v>2</v>
      </c>
      <c r="H28" s="54">
        <v>43833</v>
      </c>
      <c r="I28" s="55" t="s">
        <v>21</v>
      </c>
    </row>
    <row r="29" spans="1:9" ht="15.75" customHeight="1" x14ac:dyDescent="0.25">
      <c r="A29" s="53" t="s">
        <v>152</v>
      </c>
      <c r="B29" s="53" t="s">
        <v>151</v>
      </c>
      <c r="C29" s="53" t="s">
        <v>53</v>
      </c>
      <c r="D29" s="53" t="s">
        <v>137</v>
      </c>
      <c r="E29" s="48">
        <v>2018</v>
      </c>
      <c r="F29" s="48" t="s">
        <v>24</v>
      </c>
      <c r="G29" s="229">
        <v>1</v>
      </c>
      <c r="H29" s="54">
        <v>43833</v>
      </c>
      <c r="I29" s="55" t="s">
        <v>21</v>
      </c>
    </row>
    <row r="30" spans="1:9" ht="15.75" customHeight="1" x14ac:dyDescent="0.25">
      <c r="A30" s="53" t="s">
        <v>153</v>
      </c>
      <c r="B30" s="53" t="s">
        <v>151</v>
      </c>
      <c r="C30" s="53" t="s">
        <v>53</v>
      </c>
      <c r="D30" s="53" t="s">
        <v>137</v>
      </c>
      <c r="E30" s="48">
        <v>2018</v>
      </c>
      <c r="F30" s="48" t="s">
        <v>26</v>
      </c>
      <c r="G30" s="229">
        <v>181</v>
      </c>
      <c r="H30" s="54">
        <v>43833</v>
      </c>
      <c r="I30" s="55" t="s">
        <v>21</v>
      </c>
    </row>
    <row r="31" spans="1:9" ht="15.75" customHeight="1" x14ac:dyDescent="0.25">
      <c r="A31" s="51" t="s">
        <v>154</v>
      </c>
      <c r="B31" s="51" t="s">
        <v>151</v>
      </c>
      <c r="C31" s="51" t="s">
        <v>53</v>
      </c>
      <c r="D31" s="51" t="s">
        <v>38</v>
      </c>
      <c r="E31" s="50">
        <v>2018</v>
      </c>
      <c r="F31" s="51" t="s">
        <v>20</v>
      </c>
      <c r="G31" s="230">
        <v>5</v>
      </c>
      <c r="H31" s="49">
        <v>43833</v>
      </c>
      <c r="I31" s="52" t="s">
        <v>21</v>
      </c>
    </row>
    <row r="32" spans="1:9" ht="15.75" customHeight="1" x14ac:dyDescent="0.25">
      <c r="A32" s="51" t="s">
        <v>155</v>
      </c>
      <c r="B32" s="51" t="s">
        <v>151</v>
      </c>
      <c r="C32" s="51" t="s">
        <v>53</v>
      </c>
      <c r="D32" s="51" t="s">
        <v>38</v>
      </c>
      <c r="E32" s="50">
        <v>2018</v>
      </c>
      <c r="F32" s="50" t="s">
        <v>24</v>
      </c>
      <c r="G32" s="230">
        <v>2</v>
      </c>
      <c r="H32" s="49">
        <v>43833</v>
      </c>
      <c r="I32" s="52" t="s">
        <v>21</v>
      </c>
    </row>
    <row r="33" spans="1:9" s="147" customFormat="1" ht="15.75" customHeight="1" thickBot="1" x14ac:dyDescent="0.3">
      <c r="A33" s="143" t="s">
        <v>156</v>
      </c>
      <c r="B33" s="143" t="s">
        <v>151</v>
      </c>
      <c r="C33" s="143" t="s">
        <v>53</v>
      </c>
      <c r="D33" s="143" t="s">
        <v>38</v>
      </c>
      <c r="E33" s="144">
        <v>2018</v>
      </c>
      <c r="F33" s="144" t="s">
        <v>26</v>
      </c>
      <c r="G33" s="231">
        <v>383</v>
      </c>
      <c r="H33" s="145">
        <v>43833</v>
      </c>
      <c r="I33" s="146" t="s">
        <v>21</v>
      </c>
    </row>
    <row r="34" spans="1:9" ht="15.75" customHeight="1" x14ac:dyDescent="0.25">
      <c r="A34" s="53" t="s">
        <v>157</v>
      </c>
      <c r="B34" s="48" t="s">
        <v>236</v>
      </c>
      <c r="C34" s="53" t="s">
        <v>54</v>
      </c>
      <c r="D34" s="48" t="s">
        <v>148</v>
      </c>
      <c r="E34" s="48">
        <v>2019</v>
      </c>
      <c r="F34" s="48" t="s">
        <v>20</v>
      </c>
      <c r="G34" s="232">
        <v>6</v>
      </c>
      <c r="H34" s="54">
        <v>43843</v>
      </c>
      <c r="I34" s="55" t="s">
        <v>21</v>
      </c>
    </row>
    <row r="35" spans="1:9" ht="15.75" customHeight="1" x14ac:dyDescent="0.25">
      <c r="A35" s="53" t="s">
        <v>158</v>
      </c>
      <c r="B35" s="48" t="s">
        <v>236</v>
      </c>
      <c r="C35" s="53" t="s">
        <v>54</v>
      </c>
      <c r="D35" s="48" t="s">
        <v>148</v>
      </c>
      <c r="E35" s="48">
        <v>2019</v>
      </c>
      <c r="F35" s="48" t="s">
        <v>24</v>
      </c>
      <c r="G35" s="232">
        <v>1</v>
      </c>
      <c r="H35" s="54">
        <v>43843</v>
      </c>
      <c r="I35" s="55" t="s">
        <v>21</v>
      </c>
    </row>
    <row r="36" spans="1:9" ht="15.75" customHeight="1" x14ac:dyDescent="0.25">
      <c r="A36" s="78" t="s">
        <v>190</v>
      </c>
      <c r="B36" s="78" t="s">
        <v>163</v>
      </c>
      <c r="C36" s="78" t="s">
        <v>191</v>
      </c>
      <c r="D36" s="78" t="s">
        <v>168</v>
      </c>
      <c r="E36" s="78">
        <v>2019</v>
      </c>
      <c r="F36" s="78" t="s">
        <v>20</v>
      </c>
      <c r="G36" s="233">
        <v>94</v>
      </c>
      <c r="H36" s="80">
        <v>43854</v>
      </c>
      <c r="I36" s="81" t="s">
        <v>21</v>
      </c>
    </row>
    <row r="37" spans="1:9" ht="15.75" customHeight="1" x14ac:dyDescent="0.25">
      <c r="A37" s="78" t="s">
        <v>192</v>
      </c>
      <c r="B37" s="78" t="s">
        <v>163</v>
      </c>
      <c r="C37" s="78" t="s">
        <v>191</v>
      </c>
      <c r="D37" s="78" t="s">
        <v>168</v>
      </c>
      <c r="E37" s="78">
        <v>2019</v>
      </c>
      <c r="F37" s="78" t="s">
        <v>24</v>
      </c>
      <c r="G37" s="233">
        <v>30</v>
      </c>
      <c r="H37" s="80">
        <v>43854</v>
      </c>
      <c r="I37" s="81" t="s">
        <v>21</v>
      </c>
    </row>
    <row r="38" spans="1:9" ht="15.75" customHeight="1" x14ac:dyDescent="0.25">
      <c r="A38" s="78" t="s">
        <v>193</v>
      </c>
      <c r="B38" s="78" t="s">
        <v>163</v>
      </c>
      <c r="C38" s="78" t="s">
        <v>191</v>
      </c>
      <c r="D38" s="78" t="s">
        <v>168</v>
      </c>
      <c r="E38" s="78">
        <v>2019</v>
      </c>
      <c r="F38" s="78" t="s">
        <v>26</v>
      </c>
      <c r="G38" s="233">
        <v>4217</v>
      </c>
      <c r="H38" s="80">
        <v>43854</v>
      </c>
      <c r="I38" s="81" t="s">
        <v>21</v>
      </c>
    </row>
    <row r="39" spans="1:9" ht="15.75" customHeight="1" x14ac:dyDescent="0.25">
      <c r="A39" s="85" t="s">
        <v>194</v>
      </c>
      <c r="B39" s="79" t="s">
        <v>172</v>
      </c>
      <c r="C39" s="79" t="s">
        <v>191</v>
      </c>
      <c r="D39" s="79" t="s">
        <v>173</v>
      </c>
      <c r="E39" s="79">
        <v>2019</v>
      </c>
      <c r="F39" s="79" t="s">
        <v>20</v>
      </c>
      <c r="G39" s="234">
        <v>1347</v>
      </c>
      <c r="H39" s="82">
        <v>43854</v>
      </c>
      <c r="I39" s="83" t="s">
        <v>21</v>
      </c>
    </row>
    <row r="40" spans="1:9" ht="15.75" customHeight="1" x14ac:dyDescent="0.25">
      <c r="A40" s="85" t="s">
        <v>195</v>
      </c>
      <c r="B40" s="79" t="s">
        <v>172</v>
      </c>
      <c r="C40" s="79" t="s">
        <v>191</v>
      </c>
      <c r="D40" s="79" t="s">
        <v>173</v>
      </c>
      <c r="E40" s="79">
        <v>2019</v>
      </c>
      <c r="F40" s="79" t="s">
        <v>24</v>
      </c>
      <c r="G40" s="234">
        <v>97</v>
      </c>
      <c r="H40" s="82">
        <v>43854</v>
      </c>
      <c r="I40" s="83" t="s">
        <v>21</v>
      </c>
    </row>
    <row r="41" spans="1:9" ht="15.75" customHeight="1" x14ac:dyDescent="0.25">
      <c r="A41" s="85" t="s">
        <v>196</v>
      </c>
      <c r="B41" s="79" t="s">
        <v>172</v>
      </c>
      <c r="C41" s="79" t="s">
        <v>191</v>
      </c>
      <c r="D41" s="79" t="s">
        <v>173</v>
      </c>
      <c r="E41" s="79">
        <v>2019</v>
      </c>
      <c r="F41" s="79" t="s">
        <v>26</v>
      </c>
      <c r="G41" s="235">
        <v>50650</v>
      </c>
      <c r="H41" s="82">
        <v>43854</v>
      </c>
      <c r="I41" s="83" t="s">
        <v>21</v>
      </c>
    </row>
    <row r="42" spans="1:9" ht="15.75" customHeight="1" x14ac:dyDescent="0.25">
      <c r="A42" s="84" t="s">
        <v>197</v>
      </c>
      <c r="B42" s="78" t="s">
        <v>14</v>
      </c>
      <c r="C42" s="78" t="s">
        <v>51</v>
      </c>
      <c r="D42" s="78" t="s">
        <v>19</v>
      </c>
      <c r="E42" s="78">
        <v>2019</v>
      </c>
      <c r="F42" s="78" t="s">
        <v>20</v>
      </c>
      <c r="G42" s="236">
        <v>704</v>
      </c>
      <c r="H42" s="80">
        <v>43854</v>
      </c>
      <c r="I42" s="81" t="s">
        <v>21</v>
      </c>
    </row>
    <row r="43" spans="1:9" ht="15.75" customHeight="1" x14ac:dyDescent="0.25">
      <c r="A43" s="84" t="s">
        <v>198</v>
      </c>
      <c r="B43" s="78" t="s">
        <v>14</v>
      </c>
      <c r="C43" s="78" t="s">
        <v>51</v>
      </c>
      <c r="D43" s="78" t="s">
        <v>19</v>
      </c>
      <c r="E43" s="78">
        <v>2019</v>
      </c>
      <c r="F43" s="78" t="s">
        <v>24</v>
      </c>
      <c r="G43" s="236">
        <v>93</v>
      </c>
      <c r="H43" s="80">
        <v>43854</v>
      </c>
      <c r="I43" s="81" t="s">
        <v>21</v>
      </c>
    </row>
    <row r="44" spans="1:9" ht="15.75" customHeight="1" x14ac:dyDescent="0.25">
      <c r="A44" s="84" t="s">
        <v>199</v>
      </c>
      <c r="B44" s="78" t="s">
        <v>14</v>
      </c>
      <c r="C44" s="78" t="s">
        <v>51</v>
      </c>
      <c r="D44" s="78" t="s">
        <v>19</v>
      </c>
      <c r="E44" s="78">
        <v>2019</v>
      </c>
      <c r="F44" s="78" t="s">
        <v>26</v>
      </c>
      <c r="G44" s="233">
        <v>11675</v>
      </c>
      <c r="H44" s="80">
        <v>43854</v>
      </c>
      <c r="I44" s="81" t="s">
        <v>21</v>
      </c>
    </row>
    <row r="45" spans="1:9" ht="15.75" customHeight="1" x14ac:dyDescent="0.25">
      <c r="A45" s="79" t="s">
        <v>200</v>
      </c>
      <c r="B45" s="104" t="s">
        <v>234</v>
      </c>
      <c r="C45" s="79" t="s">
        <v>54</v>
      </c>
      <c r="D45" s="79" t="s">
        <v>148</v>
      </c>
      <c r="E45" s="79">
        <v>2019</v>
      </c>
      <c r="F45" s="79" t="s">
        <v>20</v>
      </c>
      <c r="G45" s="234">
        <v>1</v>
      </c>
      <c r="H45" s="82">
        <v>43854</v>
      </c>
      <c r="I45" s="83" t="s">
        <v>21</v>
      </c>
    </row>
    <row r="46" spans="1:9" ht="15.75" customHeight="1" x14ac:dyDescent="0.25">
      <c r="A46" s="79" t="s">
        <v>201</v>
      </c>
      <c r="B46" s="104" t="s">
        <v>235</v>
      </c>
      <c r="C46" s="79" t="s">
        <v>54</v>
      </c>
      <c r="D46" s="79" t="s">
        <v>148</v>
      </c>
      <c r="E46" s="79">
        <v>2019</v>
      </c>
      <c r="F46" s="79" t="s">
        <v>24</v>
      </c>
      <c r="G46" s="234" t="s">
        <v>188</v>
      </c>
      <c r="H46" s="82">
        <v>43854</v>
      </c>
      <c r="I46" s="83" t="s">
        <v>21</v>
      </c>
    </row>
    <row r="47" spans="1:9" ht="15.75" customHeight="1" x14ac:dyDescent="0.25">
      <c r="A47" s="93" t="s">
        <v>211</v>
      </c>
      <c r="B47" s="91" t="s">
        <v>203</v>
      </c>
      <c r="C47" s="94" t="s">
        <v>212</v>
      </c>
      <c r="D47" s="91" t="s">
        <v>208</v>
      </c>
      <c r="E47" s="91">
        <v>2019</v>
      </c>
      <c r="F47" s="91" t="s">
        <v>20</v>
      </c>
      <c r="G47" s="237">
        <v>1277</v>
      </c>
      <c r="H47" s="92">
        <v>43861</v>
      </c>
      <c r="I47" s="95" t="s">
        <v>21</v>
      </c>
    </row>
    <row r="48" spans="1:9" ht="15.75" customHeight="1" x14ac:dyDescent="0.25">
      <c r="A48" s="93" t="s">
        <v>213</v>
      </c>
      <c r="B48" s="91" t="s">
        <v>203</v>
      </c>
      <c r="C48" s="94" t="s">
        <v>212</v>
      </c>
      <c r="D48" s="91" t="s">
        <v>208</v>
      </c>
      <c r="E48" s="91">
        <v>2019</v>
      </c>
      <c r="F48" s="91" t="s">
        <v>24</v>
      </c>
      <c r="G48" s="237">
        <v>119</v>
      </c>
      <c r="H48" s="92">
        <v>43861</v>
      </c>
      <c r="I48" s="95" t="s">
        <v>21</v>
      </c>
    </row>
    <row r="49" spans="1:9" ht="15.75" customHeight="1" x14ac:dyDescent="0.25">
      <c r="A49" s="93" t="s">
        <v>214</v>
      </c>
      <c r="B49" s="91" t="s">
        <v>203</v>
      </c>
      <c r="C49" s="94" t="s">
        <v>212</v>
      </c>
      <c r="D49" s="91" t="s">
        <v>208</v>
      </c>
      <c r="E49" s="91">
        <v>2019</v>
      </c>
      <c r="F49" s="91" t="s">
        <v>26</v>
      </c>
      <c r="G49" s="238">
        <v>9223</v>
      </c>
      <c r="H49" s="92">
        <v>43861</v>
      </c>
      <c r="I49" s="95" t="s">
        <v>21</v>
      </c>
    </row>
    <row r="50" spans="1:9" ht="15.75" customHeight="1" x14ac:dyDescent="0.25">
      <c r="A50" s="114" t="s">
        <v>228</v>
      </c>
      <c r="B50" s="106" t="s">
        <v>237</v>
      </c>
      <c r="C50" s="111" t="s">
        <v>229</v>
      </c>
      <c r="D50" s="106" t="s">
        <v>220</v>
      </c>
      <c r="E50" s="106">
        <v>2019</v>
      </c>
      <c r="F50" s="106" t="s">
        <v>20</v>
      </c>
      <c r="G50" s="239">
        <v>1</v>
      </c>
      <c r="H50" s="112">
        <v>43879</v>
      </c>
      <c r="I50" s="113" t="s">
        <v>21</v>
      </c>
    </row>
    <row r="51" spans="1:9" ht="15.75" customHeight="1" x14ac:dyDescent="0.25">
      <c r="A51" s="114" t="s">
        <v>230</v>
      </c>
      <c r="B51" s="106" t="s">
        <v>237</v>
      </c>
      <c r="C51" s="111" t="s">
        <v>229</v>
      </c>
      <c r="D51" s="106" t="s">
        <v>220</v>
      </c>
      <c r="E51" s="106">
        <v>2019</v>
      </c>
      <c r="F51" s="106" t="s">
        <v>24</v>
      </c>
      <c r="G51" s="239">
        <v>1</v>
      </c>
      <c r="H51" s="112">
        <v>43879</v>
      </c>
      <c r="I51" s="113" t="s">
        <v>21</v>
      </c>
    </row>
    <row r="52" spans="1:9" ht="15.75" customHeight="1" x14ac:dyDescent="0.25">
      <c r="A52" s="107" t="s">
        <v>231</v>
      </c>
      <c r="B52" s="105" t="s">
        <v>238</v>
      </c>
      <c r="C52" s="109" t="s">
        <v>232</v>
      </c>
      <c r="D52" s="105" t="s">
        <v>220</v>
      </c>
      <c r="E52" s="105">
        <v>2019</v>
      </c>
      <c r="F52" s="105" t="s">
        <v>20</v>
      </c>
      <c r="G52" s="240">
        <v>9</v>
      </c>
      <c r="H52" s="108">
        <v>43879</v>
      </c>
      <c r="I52" s="110" t="s">
        <v>21</v>
      </c>
    </row>
    <row r="53" spans="1:9" ht="15.75" customHeight="1" x14ac:dyDescent="0.25">
      <c r="A53" s="107" t="s">
        <v>233</v>
      </c>
      <c r="B53" s="105" t="s">
        <v>238</v>
      </c>
      <c r="C53" s="109" t="s">
        <v>232</v>
      </c>
      <c r="D53" s="105" t="s">
        <v>220</v>
      </c>
      <c r="E53" s="105">
        <v>2019</v>
      </c>
      <c r="F53" s="105" t="s">
        <v>24</v>
      </c>
      <c r="G53" s="240">
        <v>1</v>
      </c>
      <c r="H53" s="108">
        <v>43879</v>
      </c>
      <c r="I53" s="110" t="s">
        <v>21</v>
      </c>
    </row>
    <row r="54" spans="1:9" ht="15.75" customHeight="1" x14ac:dyDescent="0.25">
      <c r="A54" s="123" t="s">
        <v>239</v>
      </c>
      <c r="B54" s="116" t="s">
        <v>240</v>
      </c>
      <c r="C54" s="120" t="s">
        <v>241</v>
      </c>
      <c r="D54" s="116" t="s">
        <v>242</v>
      </c>
      <c r="E54" s="116">
        <v>2019</v>
      </c>
      <c r="F54" s="116" t="s">
        <v>20</v>
      </c>
      <c r="G54" s="126">
        <v>1</v>
      </c>
      <c r="H54" s="121">
        <v>43880</v>
      </c>
      <c r="I54" s="122" t="s">
        <v>21</v>
      </c>
    </row>
    <row r="55" spans="1:9" ht="15.75" customHeight="1" x14ac:dyDescent="0.25">
      <c r="A55" s="123" t="s">
        <v>243</v>
      </c>
      <c r="B55" s="116" t="s">
        <v>240</v>
      </c>
      <c r="C55" s="120" t="s">
        <v>241</v>
      </c>
      <c r="D55" s="116" t="s">
        <v>242</v>
      </c>
      <c r="E55" s="116">
        <v>2019</v>
      </c>
      <c r="F55" s="116" t="s">
        <v>24</v>
      </c>
      <c r="G55" s="126" t="s">
        <v>188</v>
      </c>
      <c r="H55" s="121">
        <v>43880</v>
      </c>
      <c r="I55" s="122" t="s">
        <v>21</v>
      </c>
    </row>
    <row r="56" spans="1:9" ht="15.75" customHeight="1" x14ac:dyDescent="0.25">
      <c r="A56" s="125" t="s">
        <v>244</v>
      </c>
      <c r="B56" s="115" t="s">
        <v>240</v>
      </c>
      <c r="C56" s="118" t="s">
        <v>241</v>
      </c>
      <c r="D56" s="115" t="s">
        <v>245</v>
      </c>
      <c r="E56" s="115">
        <v>2019</v>
      </c>
      <c r="F56" s="115" t="s">
        <v>20</v>
      </c>
      <c r="G56" s="124">
        <v>6</v>
      </c>
      <c r="H56" s="117">
        <v>43880</v>
      </c>
      <c r="I56" s="119" t="s">
        <v>21</v>
      </c>
    </row>
    <row r="57" spans="1:9" ht="15.75" customHeight="1" x14ac:dyDescent="0.25">
      <c r="A57" s="125" t="s">
        <v>246</v>
      </c>
      <c r="B57" s="115" t="s">
        <v>240</v>
      </c>
      <c r="C57" s="118" t="s">
        <v>241</v>
      </c>
      <c r="D57" s="115" t="s">
        <v>245</v>
      </c>
      <c r="E57" s="115">
        <v>2019</v>
      </c>
      <c r="F57" s="115" t="s">
        <v>24</v>
      </c>
      <c r="G57" s="124">
        <v>1</v>
      </c>
      <c r="H57" s="117">
        <v>43880</v>
      </c>
      <c r="I57" s="119" t="s">
        <v>21</v>
      </c>
    </row>
    <row r="58" spans="1:9" ht="15.75" customHeight="1" x14ac:dyDescent="0.25">
      <c r="A58" s="136" t="s">
        <v>303</v>
      </c>
      <c r="B58" s="136" t="str">
        <f>[1]Credits_Generated!D58</f>
        <v>Anne Arundel-Annapolis WWTP</v>
      </c>
      <c r="C58" s="20" t="s">
        <v>54</v>
      </c>
      <c r="D58" s="136" t="str">
        <f>[1]Credits_Generated!I58</f>
        <v>SEVMH</v>
      </c>
      <c r="E58" s="136">
        <f>[1]Credits_Generated!J58</f>
        <v>2019</v>
      </c>
      <c r="F58" s="136" t="str">
        <f>[1]Credits_Generated!K58</f>
        <v>Nitrogen</v>
      </c>
      <c r="G58" s="139">
        <v>878</v>
      </c>
      <c r="H58" s="21">
        <v>43885</v>
      </c>
      <c r="I58" s="135" t="s">
        <v>21</v>
      </c>
    </row>
    <row r="59" spans="1:9" ht="15.75" customHeight="1" x14ac:dyDescent="0.25">
      <c r="A59" s="136" t="s">
        <v>304</v>
      </c>
      <c r="B59" s="136" t="str">
        <f>[1]Credits_Generated!D59</f>
        <v>Anne Arundel-Annapolis WWTP</v>
      </c>
      <c r="C59" s="20" t="s">
        <v>54</v>
      </c>
      <c r="D59" s="136" t="str">
        <f>[1]Credits_Generated!I59</f>
        <v>SEVMH</v>
      </c>
      <c r="E59" s="136">
        <f>[1]Credits_Generated!J59</f>
        <v>2019</v>
      </c>
      <c r="F59" s="136" t="str">
        <f>[1]Credits_Generated!K59</f>
        <v>Phosphorus</v>
      </c>
      <c r="G59" s="139">
        <v>163</v>
      </c>
      <c r="H59" s="21">
        <v>43885</v>
      </c>
      <c r="I59" s="135" t="s">
        <v>21</v>
      </c>
    </row>
    <row r="60" spans="1:9" ht="15.75" customHeight="1" x14ac:dyDescent="0.25">
      <c r="A60" s="136" t="s">
        <v>305</v>
      </c>
      <c r="B60" s="136" t="str">
        <f>[1]Credits_Generated!D60</f>
        <v>Anne Arundel-Annapolis WWTP</v>
      </c>
      <c r="C60" s="20" t="s">
        <v>54</v>
      </c>
      <c r="D60" s="136" t="str">
        <f>[1]Credits_Generated!I60</f>
        <v>SEVMH</v>
      </c>
      <c r="E60" s="136">
        <f>[1]Credits_Generated!J60</f>
        <v>2019</v>
      </c>
      <c r="F60" s="136" t="str">
        <f>[1]Credits_Generated!K60</f>
        <v>Sediment</v>
      </c>
      <c r="G60" s="140">
        <v>37520</v>
      </c>
      <c r="H60" s="21">
        <v>43885</v>
      </c>
      <c r="I60" s="135" t="s">
        <v>21</v>
      </c>
    </row>
    <row r="61" spans="1:9" ht="15.75" customHeight="1" x14ac:dyDescent="0.25">
      <c r="A61" t="s">
        <v>306</v>
      </c>
      <c r="B61" t="str">
        <f>[1]Credits_Generated!D61</f>
        <v>Anne Arundel-Broadneck WWTP</v>
      </c>
      <c r="C61" s="13" t="s">
        <v>54</v>
      </c>
      <c r="D61" t="str">
        <f>[1]Credits_Generated!I61</f>
        <v>CB3MH</v>
      </c>
      <c r="E61">
        <f>[1]Credits_Generated!J61</f>
        <v>2019</v>
      </c>
      <c r="F61" t="str">
        <f>[1]Credits_Generated!K61</f>
        <v>Nitrogen</v>
      </c>
      <c r="G61" s="142">
        <v>728</v>
      </c>
      <c r="H61" s="3">
        <v>43885</v>
      </c>
      <c r="I61" s="137" t="s">
        <v>21</v>
      </c>
    </row>
    <row r="62" spans="1:9" ht="15.75" customHeight="1" x14ac:dyDescent="0.25">
      <c r="A62" t="s">
        <v>307</v>
      </c>
      <c r="B62" t="str">
        <f>[1]Credits_Generated!D62</f>
        <v>Anne Arundel-Broadneck WWTP</v>
      </c>
      <c r="C62" s="13" t="s">
        <v>54</v>
      </c>
      <c r="D62" t="str">
        <f>[1]Credits_Generated!I62</f>
        <v>CB3MH</v>
      </c>
      <c r="E62">
        <f>[1]Credits_Generated!J62</f>
        <v>2019</v>
      </c>
      <c r="F62" t="str">
        <f>[1]Credits_Generated!K62</f>
        <v>Phosphorus</v>
      </c>
      <c r="G62" s="142">
        <v>137</v>
      </c>
      <c r="H62" s="3">
        <v>43885</v>
      </c>
      <c r="I62" s="137" t="s">
        <v>21</v>
      </c>
    </row>
    <row r="63" spans="1:9" ht="15.75" customHeight="1" x14ac:dyDescent="0.25">
      <c r="A63" t="s">
        <v>308</v>
      </c>
      <c r="B63" t="str">
        <f>[1]Credits_Generated!D63</f>
        <v>Anne Arundel-Broadneck WWTP</v>
      </c>
      <c r="C63" s="13" t="s">
        <v>54</v>
      </c>
      <c r="D63" t="str">
        <f>[1]Credits_Generated!I63</f>
        <v>CB3MH</v>
      </c>
      <c r="E63">
        <f>[1]Credits_Generated!J63</f>
        <v>2019</v>
      </c>
      <c r="F63" t="str">
        <f>[1]Credits_Generated!K63</f>
        <v>Sediment</v>
      </c>
      <c r="G63" s="141">
        <v>20938</v>
      </c>
      <c r="H63" s="3">
        <v>43885</v>
      </c>
      <c r="I63" s="137" t="s">
        <v>21</v>
      </c>
    </row>
    <row r="64" spans="1:9" ht="15.75" customHeight="1" x14ac:dyDescent="0.25">
      <c r="A64" s="136" t="s">
        <v>309</v>
      </c>
      <c r="B64" s="136" t="str">
        <f>[1]Credits_Generated!D64</f>
        <v>Anne Arundel-Broadwater WWTP</v>
      </c>
      <c r="C64" s="20" t="s">
        <v>54</v>
      </c>
      <c r="D64" s="136" t="str">
        <f>[1]Credits_Generated!I64</f>
        <v>CB4MH</v>
      </c>
      <c r="E64" s="136">
        <f>[1]Credits_Generated!J64</f>
        <v>2019</v>
      </c>
      <c r="F64" s="136" t="str">
        <f>[1]Credits_Generated!K64</f>
        <v>Nitrogen</v>
      </c>
      <c r="G64" s="139">
        <v>81</v>
      </c>
      <c r="H64" s="21">
        <v>43885</v>
      </c>
      <c r="I64" s="135" t="s">
        <v>21</v>
      </c>
    </row>
    <row r="65" spans="1:9" ht="15.75" customHeight="1" x14ac:dyDescent="0.25">
      <c r="A65" s="136" t="s">
        <v>310</v>
      </c>
      <c r="B65" s="136" t="str">
        <f>[1]Credits_Generated!D65</f>
        <v>Anne Arundel-Broadwater WWTP</v>
      </c>
      <c r="C65" s="20" t="s">
        <v>54</v>
      </c>
      <c r="D65" s="136" t="str">
        <f>[1]Credits_Generated!I65</f>
        <v>CB4MH</v>
      </c>
      <c r="E65" s="136">
        <f>[1]Credits_Generated!J65</f>
        <v>2019</v>
      </c>
      <c r="F65" s="136" t="str">
        <f>[1]Credits_Generated!K65</f>
        <v>Phosphorus</v>
      </c>
      <c r="G65" s="139">
        <v>25</v>
      </c>
      <c r="H65" s="21">
        <v>43885</v>
      </c>
      <c r="I65" s="135" t="s">
        <v>21</v>
      </c>
    </row>
    <row r="66" spans="1:9" ht="15.75" customHeight="1" x14ac:dyDescent="0.25">
      <c r="A66" s="136" t="s">
        <v>311</v>
      </c>
      <c r="B66" s="136" t="str">
        <f>[1]Credits_Generated!D66</f>
        <v>Anne Arundel-Broadwater WWTP</v>
      </c>
      <c r="C66" s="20" t="s">
        <v>54</v>
      </c>
      <c r="D66" s="136" t="str">
        <f>[1]Credits_Generated!I66</f>
        <v>CB4MH</v>
      </c>
      <c r="E66" s="136">
        <f>[1]Credits_Generated!J66</f>
        <v>2019</v>
      </c>
      <c r="F66" s="136" t="str">
        <f>[1]Credits_Generated!K66</f>
        <v>Sediment</v>
      </c>
      <c r="G66" s="140">
        <v>4049</v>
      </c>
      <c r="H66" s="21">
        <v>43885</v>
      </c>
      <c r="I66" s="135" t="s">
        <v>21</v>
      </c>
    </row>
    <row r="67" spans="1:9" ht="15.75" customHeight="1" x14ac:dyDescent="0.25">
      <c r="A67" t="s">
        <v>312</v>
      </c>
      <c r="B67" t="str">
        <f>[1]Credits_Generated!D67</f>
        <v>Anne Arundel-Cox Creek WWTP</v>
      </c>
      <c r="C67" s="13" t="s">
        <v>54</v>
      </c>
      <c r="D67" t="str">
        <f>[1]Credits_Generated!I67</f>
        <v>PATMH</v>
      </c>
      <c r="E67">
        <f>[1]Credits_Generated!J67</f>
        <v>2019</v>
      </c>
      <c r="F67" t="str">
        <f>[1]Credits_Generated!K67</f>
        <v>Nitrogen</v>
      </c>
      <c r="G67" s="141">
        <v>2056</v>
      </c>
      <c r="H67" s="3">
        <v>43885</v>
      </c>
      <c r="I67" s="137" t="s">
        <v>21</v>
      </c>
    </row>
    <row r="68" spans="1:9" ht="15.75" customHeight="1" x14ac:dyDescent="0.25">
      <c r="A68" t="s">
        <v>313</v>
      </c>
      <c r="B68" t="str">
        <f>[1]Credits_Generated!D68</f>
        <v>Anne Arundel-Cox Creek WWTP</v>
      </c>
      <c r="C68" s="13" t="s">
        <v>54</v>
      </c>
      <c r="D68" t="str">
        <f>[1]Credits_Generated!I68</f>
        <v>PATMH</v>
      </c>
      <c r="E68">
        <f>[1]Credits_Generated!J68</f>
        <v>2019</v>
      </c>
      <c r="F68" t="str">
        <f>[1]Credits_Generated!K68</f>
        <v>Phosphorus</v>
      </c>
      <c r="G68" s="142">
        <v>354</v>
      </c>
      <c r="H68" s="3">
        <v>43885</v>
      </c>
      <c r="I68" s="137" t="s">
        <v>21</v>
      </c>
    </row>
    <row r="69" spans="1:9" ht="15.75" customHeight="1" x14ac:dyDescent="0.25">
      <c r="A69" t="s">
        <v>314</v>
      </c>
      <c r="B69" t="str">
        <f>[1]Credits_Generated!D69</f>
        <v>Anne Arundel-Cox Creek WWTP</v>
      </c>
      <c r="C69" s="13" t="s">
        <v>54</v>
      </c>
      <c r="D69" t="str">
        <f>[1]Credits_Generated!I69</f>
        <v>PATMH</v>
      </c>
      <c r="E69">
        <f>[1]Credits_Generated!J69</f>
        <v>2019</v>
      </c>
      <c r="F69" t="str">
        <f>[1]Credits_Generated!K69</f>
        <v>Sediment</v>
      </c>
      <c r="G69" s="141">
        <v>49246</v>
      </c>
      <c r="H69" s="3">
        <v>43885</v>
      </c>
      <c r="I69" s="137" t="s">
        <v>21</v>
      </c>
    </row>
    <row r="70" spans="1:9" ht="15.75" customHeight="1" x14ac:dyDescent="0.25">
      <c r="A70" s="136" t="s">
        <v>315</v>
      </c>
      <c r="B70" s="136" t="str">
        <f>[1]Credits_Generated!D70</f>
        <v>Anne Arundel-Maryland City WWTP</v>
      </c>
      <c r="C70" s="20" t="s">
        <v>54</v>
      </c>
      <c r="D70" s="136" t="str">
        <f>[1]Credits_Generated!I70</f>
        <v>PAXTF</v>
      </c>
      <c r="E70" s="136">
        <f>[1]Credits_Generated!J70</f>
        <v>2019</v>
      </c>
      <c r="F70" s="136" t="str">
        <f>[1]Credits_Generated!K70</f>
        <v>Nitrogen</v>
      </c>
      <c r="G70" s="139">
        <v>118</v>
      </c>
      <c r="H70" s="21">
        <f>[1]Credits_Generated!M70</f>
        <v>43885</v>
      </c>
      <c r="I70" s="135" t="s">
        <v>21</v>
      </c>
    </row>
    <row r="71" spans="1:9" ht="15.75" customHeight="1" x14ac:dyDescent="0.25">
      <c r="A71" s="136" t="s">
        <v>316</v>
      </c>
      <c r="B71" s="136" t="str">
        <f>[1]Credits_Generated!D71</f>
        <v>Anne Arundel-Maryland City WWTP</v>
      </c>
      <c r="C71" s="20" t="s">
        <v>54</v>
      </c>
      <c r="D71" s="136" t="str">
        <f>[1]Credits_Generated!I71</f>
        <v>PAXTF</v>
      </c>
      <c r="E71" s="136">
        <f>[1]Credits_Generated!J71</f>
        <v>2019</v>
      </c>
      <c r="F71" s="136" t="str">
        <f>[1]Credits_Generated!K71</f>
        <v>Phosphorus</v>
      </c>
      <c r="G71" s="139">
        <v>43</v>
      </c>
      <c r="H71" s="21">
        <f>[1]Credits_Generated!M71</f>
        <v>43885</v>
      </c>
      <c r="I71" s="135" t="s">
        <v>21</v>
      </c>
    </row>
    <row r="72" spans="1:9" ht="15.75" customHeight="1" x14ac:dyDescent="0.25">
      <c r="A72" s="136" t="s">
        <v>317</v>
      </c>
      <c r="B72" s="136" t="str">
        <f>[1]Credits_Generated!D72</f>
        <v>Anne Arundel-Maryland City WWTP</v>
      </c>
      <c r="C72" s="20" t="s">
        <v>54</v>
      </c>
      <c r="D72" s="136" t="str">
        <f>[1]Credits_Generated!I72</f>
        <v>PAXTF</v>
      </c>
      <c r="E72" s="136">
        <f>[1]Credits_Generated!J72</f>
        <v>2019</v>
      </c>
      <c r="F72" s="136" t="str">
        <f>[1]Credits_Generated!K72</f>
        <v>Sediment</v>
      </c>
      <c r="G72" s="139">
        <v>6578</v>
      </c>
      <c r="H72" s="21">
        <f>[1]Credits_Generated!M72</f>
        <v>43885</v>
      </c>
      <c r="I72" s="135" t="s">
        <v>21</v>
      </c>
    </row>
    <row r="73" spans="1:9" ht="15.75" customHeight="1" x14ac:dyDescent="0.25">
      <c r="A73" t="s">
        <v>318</v>
      </c>
      <c r="B73" t="str">
        <f>[1]Credits_Generated!D73</f>
        <v>Anne Arundel-Patuxent WWTP</v>
      </c>
      <c r="C73" s="13" t="s">
        <v>54</v>
      </c>
      <c r="D73" t="str">
        <f>[1]Credits_Generated!I73</f>
        <v>PAXTF</v>
      </c>
      <c r="E73">
        <f>[1]Credits_Generated!J73</f>
        <v>2019</v>
      </c>
      <c r="F73" t="str">
        <f>[1]Credits_Generated!K73</f>
        <v>Nitrogen</v>
      </c>
      <c r="G73" s="141">
        <v>1126</v>
      </c>
      <c r="H73" s="3">
        <f>[1]Credits_Generated!M73</f>
        <v>43885</v>
      </c>
      <c r="I73" s="137" t="s">
        <v>21</v>
      </c>
    </row>
    <row r="74" spans="1:9" ht="15.75" customHeight="1" x14ac:dyDescent="0.25">
      <c r="A74" t="s">
        <v>319</v>
      </c>
      <c r="B74" t="str">
        <f>[1]Credits_Generated!D74</f>
        <v>Anne Arundel-Patuxent WWTP</v>
      </c>
      <c r="C74" s="13" t="s">
        <v>54</v>
      </c>
      <c r="D74" t="str">
        <f>[1]Credits_Generated!I74</f>
        <v>PAXTF</v>
      </c>
      <c r="E74">
        <f>[1]Credits_Generated!J74</f>
        <v>2019</v>
      </c>
      <c r="F74" t="str">
        <f>[1]Credits_Generated!K74</f>
        <v>Phosphorus</v>
      </c>
      <c r="G74" s="142">
        <v>93</v>
      </c>
      <c r="H74" s="3">
        <f>[1]Credits_Generated!M74</f>
        <v>43885</v>
      </c>
      <c r="I74" s="137" t="s">
        <v>21</v>
      </c>
    </row>
    <row r="75" spans="1:9" ht="15.75" customHeight="1" x14ac:dyDescent="0.25">
      <c r="A75" t="s">
        <v>320</v>
      </c>
      <c r="B75" t="str">
        <f>[1]Credits_Generated!D75</f>
        <v>Anne Arundel-Patuxent WWTP</v>
      </c>
      <c r="C75" s="13" t="s">
        <v>54</v>
      </c>
      <c r="D75" t="str">
        <f>[1]Credits_Generated!I75</f>
        <v>PAXTF</v>
      </c>
      <c r="E75">
        <f>[1]Credits_Generated!J75</f>
        <v>2019</v>
      </c>
      <c r="F75" t="str">
        <f>[1]Credits_Generated!K75</f>
        <v>Sediment</v>
      </c>
      <c r="G75" s="141">
        <v>25155</v>
      </c>
      <c r="H75" s="3">
        <f>[1]Credits_Generated!M75</f>
        <v>43885</v>
      </c>
      <c r="I75" s="137" t="s">
        <v>21</v>
      </c>
    </row>
    <row r="76" spans="1:9" ht="15.75" customHeight="1" x14ac:dyDescent="0.25">
      <c r="A76" s="136" t="s">
        <v>321</v>
      </c>
      <c r="B76" s="136" t="str">
        <f>[1]Credits_Generated!D76</f>
        <v>Andrew Willey, Lease SO795</v>
      </c>
      <c r="C76" s="136" t="s">
        <v>232</v>
      </c>
      <c r="D76" s="136" t="str">
        <f>[1]Credits_Generated!I76</f>
        <v>WICMH</v>
      </c>
      <c r="E76" s="136">
        <f>[1]Credits_Generated!J76</f>
        <v>2019</v>
      </c>
      <c r="F76" s="136" t="str">
        <f>[1]Credits_Generated!K76</f>
        <v>Nitrogen</v>
      </c>
      <c r="G76" s="139" t="s">
        <v>188</v>
      </c>
      <c r="H76" s="21">
        <f>[1]Credits_Generated!M76</f>
        <v>43885</v>
      </c>
      <c r="I76" s="135" t="s">
        <v>21</v>
      </c>
    </row>
    <row r="77" spans="1:9" ht="15.75" customHeight="1" x14ac:dyDescent="0.25">
      <c r="A77" t="s">
        <v>321</v>
      </c>
      <c r="B77" t="str">
        <f>[1]Credits_Generated!D77</f>
        <v>James Pokrandt, Lease SO791</v>
      </c>
      <c r="C77" s="13" t="s">
        <v>232</v>
      </c>
      <c r="D77" t="str">
        <f>[1]Credits_Generated!I77</f>
        <v>WICMH</v>
      </c>
      <c r="E77">
        <f>[1]Credits_Generated!J77</f>
        <v>2019</v>
      </c>
      <c r="F77" t="str">
        <f>[1]Credits_Generated!K77</f>
        <v>Nitrogen</v>
      </c>
      <c r="G77" s="142" t="s">
        <v>188</v>
      </c>
      <c r="H77" s="3">
        <f>[1]Credits_Generated!M77</f>
        <v>43889</v>
      </c>
      <c r="I77" s="137" t="s">
        <v>21</v>
      </c>
    </row>
    <row r="78" spans="1:9" ht="15.75" customHeight="1" x14ac:dyDescent="0.25">
      <c r="A78" s="136" t="s">
        <v>322</v>
      </c>
      <c r="B78" s="136" t="str">
        <f>[1]Credits_Generated!D78</f>
        <v>PJH Oyster Leases, TA 610</v>
      </c>
      <c r="C78" s="20" t="s">
        <v>51</v>
      </c>
      <c r="D78" s="136" t="str">
        <f>[1]Credits_Generated!I78</f>
        <v>CHOOH</v>
      </c>
      <c r="E78" s="136">
        <f>[1]Credits_Generated!J78</f>
        <v>2019</v>
      </c>
      <c r="F78" s="136" t="str">
        <f>[1]Credits_Generated!K78</f>
        <v>Nitrogen</v>
      </c>
      <c r="G78" s="139" t="s">
        <v>188</v>
      </c>
      <c r="H78" s="21">
        <f>[1]Credits_Generated!M78</f>
        <v>43889</v>
      </c>
      <c r="I78" s="135" t="s">
        <v>21</v>
      </c>
    </row>
    <row r="79" spans="1:9" ht="15.75" customHeight="1" x14ac:dyDescent="0.25">
      <c r="A79" t="s">
        <v>323</v>
      </c>
      <c r="B79" t="str">
        <f>[1]Credits_Generated!D79</f>
        <v>PJH Oyster Leases, DO708</v>
      </c>
      <c r="C79" s="13" t="s">
        <v>232</v>
      </c>
      <c r="D79" t="str">
        <f>[1]Credits_Generated!I79</f>
        <v>WICMH</v>
      </c>
      <c r="E79">
        <f>[1]Credits_Generated!J79</f>
        <v>2019</v>
      </c>
      <c r="F79" t="str">
        <f>[1]Credits_Generated!K79</f>
        <v>Nitrogen</v>
      </c>
      <c r="G79" s="142">
        <v>1</v>
      </c>
      <c r="H79" s="3">
        <f>[1]Credits_Generated!M79</f>
        <v>43889</v>
      </c>
      <c r="I79" s="137" t="s">
        <v>21</v>
      </c>
    </row>
    <row r="80" spans="1:9" ht="15.75" customHeight="1" x14ac:dyDescent="0.25">
      <c r="A80" s="136" t="s">
        <v>324</v>
      </c>
      <c r="B80" s="136" t="str">
        <f>[1]Credits_Generated!D80</f>
        <v xml:space="preserve">PJH Oyster Leases, Multiple </v>
      </c>
      <c r="C80" s="20" t="s">
        <v>241</v>
      </c>
      <c r="D80" s="136" t="str">
        <f>[1]Credits_Generated!I80</f>
        <v>NANMH</v>
      </c>
      <c r="E80" s="136">
        <f>[1]Credits_Generated!J80</f>
        <v>2019</v>
      </c>
      <c r="F80" s="136" t="str">
        <f>[1]Credits_Generated!K80</f>
        <v>Nitrogen</v>
      </c>
      <c r="G80" s="139">
        <v>2</v>
      </c>
      <c r="H80" s="21">
        <f>[1]Credits_Generated!M80</f>
        <v>43889</v>
      </c>
      <c r="I80" s="135" t="s">
        <v>21</v>
      </c>
    </row>
    <row r="81" spans="1:9" ht="15.75" customHeight="1" x14ac:dyDescent="0.25">
      <c r="A81" s="136" t="s">
        <v>325</v>
      </c>
      <c r="B81" s="136" t="str">
        <f>[1]Credits_Generated!D81</f>
        <v xml:space="preserve">PJH Oyster Leases, Multiple </v>
      </c>
      <c r="C81" s="20" t="s">
        <v>241</v>
      </c>
      <c r="D81" s="136" t="str">
        <f>[1]Credits_Generated!I81</f>
        <v>NANMH</v>
      </c>
      <c r="E81" s="136">
        <f>[1]Credits_Generated!J81</f>
        <v>2019</v>
      </c>
      <c r="F81" s="136" t="str">
        <f>[1]Credits_Generated!K81</f>
        <v>Phosphorus</v>
      </c>
      <c r="G81" s="139" t="s">
        <v>188</v>
      </c>
      <c r="H81" s="21">
        <f>[1]Credits_Generated!M81</f>
        <v>43889</v>
      </c>
      <c r="I81" s="135" t="s">
        <v>21</v>
      </c>
    </row>
    <row r="82" spans="1:9" ht="15.75" customHeight="1" x14ac:dyDescent="0.25">
      <c r="A82" t="s">
        <v>339</v>
      </c>
      <c r="B82" t="str">
        <f>[1]Credits_Generated!D82</f>
        <v>Karen Leonard, TA581,TA595</v>
      </c>
      <c r="C82" s="13" t="s">
        <v>51</v>
      </c>
      <c r="D82" t="str">
        <f>[1]Credits_Generated!I82</f>
        <v>CHOMH2</v>
      </c>
      <c r="E82">
        <f>[1]Credits_Generated!J82</f>
        <v>2019</v>
      </c>
      <c r="F82" t="str">
        <f>[1]Credits_Generated!K82</f>
        <v>Nitrogen</v>
      </c>
      <c r="G82" s="142" t="s">
        <v>188</v>
      </c>
      <c r="H82" s="3">
        <f>[1]Credits_Generated!M82</f>
        <v>43889</v>
      </c>
      <c r="I82" s="137" t="s">
        <v>21</v>
      </c>
    </row>
    <row r="83" spans="1:9" ht="15.75" customHeight="1" x14ac:dyDescent="0.25">
      <c r="A83" t="s">
        <v>340</v>
      </c>
      <c r="B83" t="str">
        <f>[1]Credits_Generated!D83</f>
        <v>Karen Leonard, TA581,TA596</v>
      </c>
      <c r="C83" s="13" t="s">
        <v>51</v>
      </c>
      <c r="D83" t="str">
        <f>[1]Credits_Generated!I83</f>
        <v>CHOMH2</v>
      </c>
      <c r="E83">
        <f>[1]Credits_Generated!J83</f>
        <v>2019</v>
      </c>
      <c r="F83" t="str">
        <f>[1]Credits_Generated!K83</f>
        <v>Phosphorus</v>
      </c>
      <c r="G83" s="142" t="s">
        <v>188</v>
      </c>
      <c r="H83" s="3">
        <f>[1]Credits_Generated!M83</f>
        <v>43889</v>
      </c>
      <c r="I83" s="137" t="s">
        <v>21</v>
      </c>
    </row>
    <row r="84" spans="1:9" ht="15.75" customHeight="1" x14ac:dyDescent="0.25">
      <c r="A84" s="136" t="s">
        <v>341</v>
      </c>
      <c r="B84" s="136" t="str">
        <f>[1]Credits_Generated!D84</f>
        <v>Samuel Leonard, Multiple</v>
      </c>
      <c r="C84" s="20" t="s">
        <v>51</v>
      </c>
      <c r="D84" s="136" t="str">
        <f>[1]Credits_Generated!I84</f>
        <v>CHOMH2</v>
      </c>
      <c r="E84" s="136">
        <f>[1]Credits_Generated!J84</f>
        <v>2019</v>
      </c>
      <c r="F84" s="136" t="str">
        <f>[1]Credits_Generated!K84</f>
        <v>Nitrogen</v>
      </c>
      <c r="G84" s="139">
        <v>3</v>
      </c>
      <c r="H84" s="21">
        <f>[1]Credits_Generated!M84</f>
        <v>43889</v>
      </c>
      <c r="I84" s="135" t="s">
        <v>21</v>
      </c>
    </row>
    <row r="85" spans="1:9" ht="15.75" customHeight="1" x14ac:dyDescent="0.25">
      <c r="A85" s="136" t="s">
        <v>342</v>
      </c>
      <c r="B85" s="136" t="str">
        <f>[1]Credits_Generated!D85</f>
        <v>Samuel Leonard, Multiple</v>
      </c>
      <c r="C85" s="20" t="s">
        <v>51</v>
      </c>
      <c r="D85" s="136" t="str">
        <f>[1]Credits_Generated!I85</f>
        <v>CHOMH2</v>
      </c>
      <c r="E85" s="136">
        <f>[1]Credits_Generated!J85</f>
        <v>2019</v>
      </c>
      <c r="F85" s="136" t="str">
        <f>[1]Credits_Generated!K85</f>
        <v>Phosphorus</v>
      </c>
      <c r="G85" s="139">
        <v>1</v>
      </c>
      <c r="H85" s="21">
        <f>[1]Credits_Generated!M85</f>
        <v>43889</v>
      </c>
      <c r="I85" s="135" t="s">
        <v>21</v>
      </c>
    </row>
    <row r="86" spans="1:9" ht="15.75" customHeight="1" x14ac:dyDescent="0.25">
      <c r="A86" s="168" t="s">
        <v>371</v>
      </c>
      <c r="B86" s="11" t="str">
        <f>[1]Credits_Generated!D86</f>
        <v>Maryland Port Administration- AFW</v>
      </c>
      <c r="C86" s="168" t="s">
        <v>372</v>
      </c>
      <c r="D86" s="11" t="str">
        <f>[1]Credits_Generated!I86</f>
        <v>PATMH</v>
      </c>
      <c r="E86" s="11">
        <f>[1]Credits_Generated!J86</f>
        <v>2019</v>
      </c>
      <c r="F86" s="11" t="str">
        <f>[1]Credits_Generated!K86</f>
        <v>Nitrogen</v>
      </c>
      <c r="G86" s="169">
        <v>1</v>
      </c>
      <c r="H86" s="170">
        <f>[1]Credits_Generated!M86</f>
        <v>43910</v>
      </c>
      <c r="I86" s="171" t="s">
        <v>21</v>
      </c>
    </row>
    <row r="87" spans="1:9" ht="15.75" customHeight="1" x14ac:dyDescent="0.25">
      <c r="A87" s="168" t="s">
        <v>373</v>
      </c>
      <c r="B87" s="11" t="str">
        <f>[1]Credits_Generated!D87</f>
        <v>Maryland Port Administration- AFW</v>
      </c>
      <c r="C87" s="168" t="s">
        <v>372</v>
      </c>
      <c r="D87" s="11" t="str">
        <f>[1]Credits_Generated!I87</f>
        <v>PATMH</v>
      </c>
      <c r="E87" s="11">
        <f>[1]Credits_Generated!J87</f>
        <v>2019</v>
      </c>
      <c r="F87" s="11" t="str">
        <f>[1]Credits_Generated!K87</f>
        <v>Phosphorus</v>
      </c>
      <c r="G87" s="169" t="s">
        <v>188</v>
      </c>
      <c r="H87" s="170">
        <f>[1]Credits_Generated!M87</f>
        <v>43910</v>
      </c>
      <c r="I87" s="171" t="s">
        <v>21</v>
      </c>
    </row>
    <row r="88" spans="1:9" ht="15.75" customHeight="1" x14ac:dyDescent="0.25">
      <c r="A88" s="168" t="s">
        <v>374</v>
      </c>
      <c r="B88" s="11" t="str">
        <f>[1]Credits_Generated!D88</f>
        <v>Maryland Port Administration- AFW</v>
      </c>
      <c r="C88" s="168" t="s">
        <v>372</v>
      </c>
      <c r="D88" s="11" t="str">
        <f>[1]Credits_Generated!I88</f>
        <v>PATMH</v>
      </c>
      <c r="E88" s="11">
        <f>[1]Credits_Generated!J88</f>
        <v>2019</v>
      </c>
      <c r="F88" s="11" t="str">
        <f>[1]Credits_Generated!K88</f>
        <v>Sediment</v>
      </c>
      <c r="G88" s="169">
        <v>16</v>
      </c>
      <c r="H88" s="170">
        <f>[1]Credits_Generated!M88</f>
        <v>43910</v>
      </c>
      <c r="I88" s="171" t="s">
        <v>21</v>
      </c>
    </row>
    <row r="89" spans="1:9" ht="15.75" customHeight="1" x14ac:dyDescent="0.25">
      <c r="A89" s="172" t="s">
        <v>375</v>
      </c>
      <c r="B89" s="18" t="str">
        <f>[1]Credits_Generated!D89</f>
        <v>Maryland Port Administration- SF</v>
      </c>
      <c r="C89" s="172" t="s">
        <v>372</v>
      </c>
      <c r="D89" s="18" t="str">
        <f>[1]Credits_Generated!I89</f>
        <v>PATMH</v>
      </c>
      <c r="E89" s="18">
        <f>[1]Credits_Generated!J89</f>
        <v>2019</v>
      </c>
      <c r="F89" s="18" t="str">
        <f>[1]Credits_Generated!K89</f>
        <v>Nitrogen</v>
      </c>
      <c r="G89" s="173">
        <v>1</v>
      </c>
      <c r="H89" s="174">
        <f>[1]Credits_Generated!M89</f>
        <v>43915</v>
      </c>
      <c r="I89" s="175" t="s">
        <v>21</v>
      </c>
    </row>
    <row r="90" spans="1:9" ht="15.75" customHeight="1" x14ac:dyDescent="0.25">
      <c r="A90" s="172" t="s">
        <v>373</v>
      </c>
      <c r="B90" s="18" t="str">
        <f>[1]Credits_Generated!D90</f>
        <v>Maryland Port Administration- SF</v>
      </c>
      <c r="C90" s="172" t="s">
        <v>372</v>
      </c>
      <c r="D90" s="18" t="str">
        <f>[1]Credits_Generated!I90</f>
        <v>PATMH</v>
      </c>
      <c r="E90" s="18">
        <f>[1]Credits_Generated!J90</f>
        <v>2019</v>
      </c>
      <c r="F90" s="18" t="str">
        <f>[1]Credits_Generated!K90</f>
        <v>Phosphorus</v>
      </c>
      <c r="G90" s="173" t="s">
        <v>188</v>
      </c>
      <c r="H90" s="174">
        <f>[1]Credits_Generated!M90</f>
        <v>43915</v>
      </c>
      <c r="I90" s="175" t="s">
        <v>21</v>
      </c>
    </row>
    <row r="91" spans="1:9" ht="15.75" customHeight="1" x14ac:dyDescent="0.25">
      <c r="A91" s="172" t="s">
        <v>376</v>
      </c>
      <c r="B91" s="18" t="str">
        <f>[1]Credits_Generated!D91</f>
        <v>Maryland Port Administration- SF</v>
      </c>
      <c r="C91" s="172" t="s">
        <v>372</v>
      </c>
      <c r="D91" s="18" t="str">
        <f>[1]Credits_Generated!I91</f>
        <v>PATMH</v>
      </c>
      <c r="E91" s="18">
        <f>[1]Credits_Generated!J91</f>
        <v>2019</v>
      </c>
      <c r="F91" s="18" t="str">
        <f>[1]Credits_Generated!K91</f>
        <v>Sediment</v>
      </c>
      <c r="G91" s="173">
        <v>93</v>
      </c>
      <c r="H91" s="174">
        <f>[1]Credits_Generated!M91</f>
        <v>43915</v>
      </c>
      <c r="I91" s="175" t="s">
        <v>21</v>
      </c>
    </row>
    <row r="92" spans="1:9" ht="15.75" customHeight="1" x14ac:dyDescent="0.25">
      <c r="A92" s="168" t="s">
        <v>377</v>
      </c>
      <c r="B92" s="11" t="str">
        <f>[1]Credits_Generated!D92</f>
        <v>Maryland Port Administration- SDC</v>
      </c>
      <c r="C92" s="168" t="s">
        <v>372</v>
      </c>
      <c r="D92" s="11" t="str">
        <f>[1]Credits_Generated!I92</f>
        <v>PATMH</v>
      </c>
      <c r="E92" s="11">
        <f>[1]Credits_Generated!J92</f>
        <v>2019</v>
      </c>
      <c r="F92" s="11" t="str">
        <f>[1]Credits_Generated!K92</f>
        <v>Nitrogen</v>
      </c>
      <c r="G92" s="169">
        <v>29</v>
      </c>
      <c r="H92" s="170">
        <f>[1]Credits_Generated!M92</f>
        <v>43921</v>
      </c>
      <c r="I92" s="171" t="s">
        <v>21</v>
      </c>
    </row>
    <row r="93" spans="1:9" ht="15.75" customHeight="1" x14ac:dyDescent="0.25">
      <c r="A93" s="168" t="s">
        <v>378</v>
      </c>
      <c r="B93" s="11" t="str">
        <f>[1]Credits_Generated!D93</f>
        <v>Maryland Port Administration- SDC</v>
      </c>
      <c r="C93" s="168" t="s">
        <v>372</v>
      </c>
      <c r="D93" s="11" t="str">
        <f>[1]Credits_Generated!I93</f>
        <v>PATMH</v>
      </c>
      <c r="E93" s="11">
        <f>[1]Credits_Generated!J93</f>
        <v>2019</v>
      </c>
      <c r="F93" s="11" t="str">
        <f>[1]Credits_Generated!K93</f>
        <v>Phosphorus</v>
      </c>
      <c r="G93" s="169">
        <v>7</v>
      </c>
      <c r="H93" s="170">
        <f>[1]Credits_Generated!M93</f>
        <v>43921</v>
      </c>
      <c r="I93" s="171" t="s">
        <v>21</v>
      </c>
    </row>
    <row r="94" spans="1:9" ht="15.75" customHeight="1" x14ac:dyDescent="0.25">
      <c r="A94" s="168" t="s">
        <v>379</v>
      </c>
      <c r="B94" s="11" t="str">
        <f>[1]Credits_Generated!D94</f>
        <v>Maryland Port Administration- SDC</v>
      </c>
      <c r="C94" s="168" t="s">
        <v>372</v>
      </c>
      <c r="D94" s="11" t="str">
        <f>[1]Credits_Generated!I94</f>
        <v>PATMH</v>
      </c>
      <c r="E94" s="11">
        <f>[1]Credits_Generated!J94</f>
        <v>2019</v>
      </c>
      <c r="F94" s="11" t="str">
        <f>[1]Credits_Generated!K94</f>
        <v>Sediment</v>
      </c>
      <c r="G94" s="169">
        <v>3214</v>
      </c>
      <c r="H94" s="170">
        <f>[1]Credits_Generated!M94</f>
        <v>43921</v>
      </c>
      <c r="I94" s="171" t="s">
        <v>21</v>
      </c>
    </row>
    <row r="95" spans="1:9" ht="15.75" customHeight="1" x14ac:dyDescent="0.25">
      <c r="A95" s="172" t="s">
        <v>380</v>
      </c>
      <c r="B95" s="18" t="str">
        <f>[1]Credits_Generated!D95</f>
        <v>Maryland Transportation Authority</v>
      </c>
      <c r="C95" s="172" t="s">
        <v>53</v>
      </c>
      <c r="D95" s="18" t="str">
        <f>[1]Credits_Generated!I95</f>
        <v>NORTF</v>
      </c>
      <c r="E95" s="18">
        <f>[1]Credits_Generated!J95</f>
        <v>2019</v>
      </c>
      <c r="F95" s="18" t="str">
        <f>[1]Credits_Generated!K95</f>
        <v>Nitrogen</v>
      </c>
      <c r="G95" s="173">
        <v>10</v>
      </c>
      <c r="H95" s="174">
        <f>[1]Credits_Generated!M95</f>
        <v>43928</v>
      </c>
      <c r="I95" s="175" t="s">
        <v>21</v>
      </c>
    </row>
    <row r="96" spans="1:9" ht="15.75" customHeight="1" x14ac:dyDescent="0.25">
      <c r="A96" s="172" t="s">
        <v>381</v>
      </c>
      <c r="B96" s="18" t="str">
        <f>[1]Credits_Generated!D96</f>
        <v>Maryland Transportation Authority</v>
      </c>
      <c r="C96" s="172" t="s">
        <v>53</v>
      </c>
      <c r="D96" s="18" t="str">
        <f>[1]Credits_Generated!I96</f>
        <v>NORTF</v>
      </c>
      <c r="E96" s="18">
        <f>[1]Credits_Generated!J96</f>
        <v>2019</v>
      </c>
      <c r="F96" s="18" t="str">
        <f>[1]Credits_Generated!K96</f>
        <v>Phosphorus</v>
      </c>
      <c r="G96" s="173">
        <v>2</v>
      </c>
      <c r="H96" s="174">
        <f>[1]Credits_Generated!M96</f>
        <v>43928</v>
      </c>
      <c r="I96" s="175" t="s">
        <v>21</v>
      </c>
    </row>
    <row r="97" spans="1:9" ht="15.75" customHeight="1" x14ac:dyDescent="0.25">
      <c r="A97" s="172" t="s">
        <v>382</v>
      </c>
      <c r="B97" s="18" t="str">
        <f>[1]Credits_Generated!D97</f>
        <v>Maryland Transportation Authority</v>
      </c>
      <c r="C97" s="172" t="s">
        <v>53</v>
      </c>
      <c r="D97" s="18" t="str">
        <f>[1]Credits_Generated!I97</f>
        <v>NORTF</v>
      </c>
      <c r="E97" s="18">
        <f>[1]Credits_Generated!J97</f>
        <v>2019</v>
      </c>
      <c r="F97" s="18" t="str">
        <f>[1]Credits_Generated!K97</f>
        <v>Sediment</v>
      </c>
      <c r="G97" s="173">
        <v>1126</v>
      </c>
      <c r="H97" s="174">
        <f>[1]Credits_Generated!M97</f>
        <v>43928</v>
      </c>
      <c r="I97" s="175" t="s">
        <v>21</v>
      </c>
    </row>
    <row r="98" spans="1:9" ht="15.75" customHeight="1" x14ac:dyDescent="0.25">
      <c r="A98" s="168" t="s">
        <v>383</v>
      </c>
      <c r="B98" s="11" t="str">
        <f>[1]Credits_Generated!D98</f>
        <v>Blue Oyster Environmental</v>
      </c>
      <c r="C98" s="168" t="s">
        <v>51</v>
      </c>
      <c r="D98" s="11" t="str">
        <f>[1]Credits_Generated!I98</f>
        <v>EASMH</v>
      </c>
      <c r="E98" s="11">
        <f>[1]Credits_Generated!J98</f>
        <v>2019</v>
      </c>
      <c r="F98" s="11" t="str">
        <f>[1]Credits_Generated!K98</f>
        <v>Nitrogen</v>
      </c>
      <c r="G98" s="169">
        <v>56</v>
      </c>
      <c r="H98" s="170">
        <f>[1]Credits_Generated!M98</f>
        <v>43938</v>
      </c>
      <c r="I98" s="171" t="s">
        <v>21</v>
      </c>
    </row>
    <row r="99" spans="1:9" ht="15.75" customHeight="1" x14ac:dyDescent="0.25">
      <c r="A99" s="168" t="s">
        <v>384</v>
      </c>
      <c r="B99" s="11" t="str">
        <f>[1]Credits_Generated!D99</f>
        <v>Blue Oyster Environmental</v>
      </c>
      <c r="C99" s="168" t="s">
        <v>51</v>
      </c>
      <c r="D99" s="11" t="str">
        <f>[1]Credits_Generated!I99</f>
        <v>EASMH</v>
      </c>
      <c r="E99" s="11">
        <f>[1]Credits_Generated!J99</f>
        <v>2019</v>
      </c>
      <c r="F99" s="11" t="str">
        <f>[1]Credits_Generated!K99</f>
        <v>Phosphorus</v>
      </c>
      <c r="G99" s="169">
        <v>6</v>
      </c>
      <c r="H99" s="170">
        <f>[1]Credits_Generated!M99</f>
        <v>43938</v>
      </c>
      <c r="I99" s="171" t="s">
        <v>21</v>
      </c>
    </row>
    <row r="100" spans="1:9" ht="15.75" customHeight="1" x14ac:dyDescent="0.25">
      <c r="A100" s="172" t="s">
        <v>385</v>
      </c>
      <c r="B100" s="18" t="str">
        <f>[1]Credits_Generated!D100</f>
        <v>Elkton Wastewater Treatment Plant</v>
      </c>
      <c r="C100" s="172" t="s">
        <v>53</v>
      </c>
      <c r="D100" s="18" t="str">
        <f>[1]Credits_Generated!I100</f>
        <v>ELKOH</v>
      </c>
      <c r="E100" s="18">
        <f>[1]Credits_Generated!J100</f>
        <v>2019</v>
      </c>
      <c r="F100" s="18" t="str">
        <f>[1]Credits_Generated!K100</f>
        <v>Nitrogen</v>
      </c>
      <c r="G100" s="173">
        <v>459</v>
      </c>
      <c r="H100" s="174">
        <f>[1]Credits_Generated!M100</f>
        <v>43938</v>
      </c>
      <c r="I100" s="175" t="s">
        <v>21</v>
      </c>
    </row>
    <row r="101" spans="1:9" ht="15.75" customHeight="1" x14ac:dyDescent="0.25">
      <c r="A101" s="172" t="s">
        <v>386</v>
      </c>
      <c r="B101" s="18" t="str">
        <f>[1]Credits_Generated!D101</f>
        <v>Elkton Wastewater Treatment Plant</v>
      </c>
      <c r="C101" s="172" t="s">
        <v>53</v>
      </c>
      <c r="D101" s="18" t="str">
        <f>[1]Credits_Generated!I101</f>
        <v>ELKOH</v>
      </c>
      <c r="E101" s="18">
        <f>[1]Credits_Generated!J101</f>
        <v>2019</v>
      </c>
      <c r="F101" s="18" t="str">
        <f>[1]Credits_Generated!K101</f>
        <v>Phosphorus</v>
      </c>
      <c r="G101" s="173">
        <v>65</v>
      </c>
      <c r="H101" s="174">
        <f>[1]Credits_Generated!M101</f>
        <v>43938</v>
      </c>
      <c r="I101" s="175" t="s">
        <v>21</v>
      </c>
    </row>
    <row r="102" spans="1:9" ht="15.75" customHeight="1" x14ac:dyDescent="0.25">
      <c r="A102" s="176" t="s">
        <v>387</v>
      </c>
      <c r="B102" s="17" t="str">
        <f>[1]Credits_Generated!D102</f>
        <v>Elkton Wastewater Treatment Plant</v>
      </c>
      <c r="C102" s="176" t="s">
        <v>53</v>
      </c>
      <c r="D102" s="18" t="str">
        <f>[1]Credits_Generated!I102</f>
        <v>ELKOH</v>
      </c>
      <c r="E102" s="18">
        <f>[1]Credits_Generated!J102</f>
        <v>2019</v>
      </c>
      <c r="F102" s="18" t="str">
        <f>[1]Credits_Generated!K102</f>
        <v>Sediment</v>
      </c>
      <c r="G102" s="173">
        <v>8115</v>
      </c>
      <c r="H102" s="174">
        <f>[1]Credits_Generated!M102</f>
        <v>43938</v>
      </c>
      <c r="I102" s="175" t="s">
        <v>21</v>
      </c>
    </row>
    <row r="103" spans="1:9" ht="15.75" customHeight="1" x14ac:dyDescent="0.25">
      <c r="A103" s="13" t="s">
        <v>388</v>
      </c>
      <c r="B103" t="str">
        <f>[1]Credits_Generated!D103</f>
        <v>Blue Oyster Environmental</v>
      </c>
      <c r="C103" s="13" t="s">
        <v>51</v>
      </c>
      <c r="D103" t="str">
        <f>[1]Credits_Generated!I103</f>
        <v>CHOMH1</v>
      </c>
      <c r="E103">
        <f>[1]Credits_Generated!J103</f>
        <v>2019</v>
      </c>
      <c r="F103" t="str">
        <f>[1]Credits_Generated!K103</f>
        <v>Nitrogen</v>
      </c>
      <c r="G103" s="142">
        <v>3</v>
      </c>
      <c r="H103" s="3">
        <f>[1]Credits_Generated!M103</f>
        <v>43984</v>
      </c>
      <c r="I103" s="137" t="s">
        <v>21</v>
      </c>
    </row>
    <row r="104" spans="1:9" ht="15.75" customHeight="1" x14ac:dyDescent="0.25">
      <c r="A104" s="13" t="s">
        <v>389</v>
      </c>
      <c r="B104" t="str">
        <f>[1]Credits_Generated!D104</f>
        <v>Blue Oyster Environmental</v>
      </c>
      <c r="C104" s="13" t="s">
        <v>51</v>
      </c>
      <c r="D104" t="str">
        <f>[1]Credits_Generated!I104</f>
        <v>CHOMH1</v>
      </c>
      <c r="E104">
        <f>[1]Credits_Generated!J104</f>
        <v>2019</v>
      </c>
      <c r="F104" t="str">
        <f>[1]Credits_Generated!K104</f>
        <v>Phosphorus</v>
      </c>
      <c r="G104" s="177" t="s">
        <v>188</v>
      </c>
      <c r="H104" s="3">
        <f>[1]Credits_Generated!M104</f>
        <v>43984</v>
      </c>
      <c r="I104" s="137" t="s">
        <v>21</v>
      </c>
    </row>
    <row r="105" spans="1:9" ht="15.75" customHeight="1" x14ac:dyDescent="0.25">
      <c r="A105" s="136" t="s">
        <v>432</v>
      </c>
      <c r="B105" s="136" t="str">
        <f>[2]Credits_Generated!D105</f>
        <v>Blue Oyster Environmental- ShopCove</v>
      </c>
      <c r="C105" s="136" t="s">
        <v>433</v>
      </c>
      <c r="D105" s="136" t="str">
        <f>[2]Credits_Generated!I105</f>
        <v>POTMH_MD</v>
      </c>
      <c r="E105" s="136">
        <f>[2]Credits_Generated!J105</f>
        <v>2019</v>
      </c>
      <c r="F105" s="136" t="str">
        <f>[2]Credits_Generated!K105</f>
        <v>Nitrogen</v>
      </c>
      <c r="G105" s="139">
        <v>1</v>
      </c>
      <c r="H105" s="21">
        <f>[2]Credits_Generated!M105</f>
        <v>44055</v>
      </c>
      <c r="I105" s="135" t="s">
        <v>21</v>
      </c>
    </row>
    <row r="106" spans="1:9" ht="15.75" customHeight="1" x14ac:dyDescent="0.25">
      <c r="A106" s="136" t="s">
        <v>434</v>
      </c>
      <c r="B106" s="136" t="str">
        <f>[2]Credits_Generated!D106</f>
        <v>Blue Oyster Environmental- ShopCove</v>
      </c>
      <c r="C106" s="136" t="s">
        <v>433</v>
      </c>
      <c r="D106" s="136" t="str">
        <f>[2]Credits_Generated!I106</f>
        <v>POTMH_MD</v>
      </c>
      <c r="E106" s="136">
        <f>[2]Credits_Generated!J106</f>
        <v>2019</v>
      </c>
      <c r="F106" s="136" t="str">
        <f>[2]Credits_Generated!K106</f>
        <v>Phosphorus</v>
      </c>
      <c r="G106" s="139" t="s">
        <v>188</v>
      </c>
      <c r="H106" s="21">
        <f>[2]Credits_Generated!M106</f>
        <v>44055</v>
      </c>
      <c r="I106" s="135" t="s">
        <v>21</v>
      </c>
    </row>
    <row r="107" spans="1:9" ht="15.75" customHeight="1" x14ac:dyDescent="0.25">
      <c r="A107" t="s">
        <v>435</v>
      </c>
      <c r="B107" t="str">
        <f>[2]Credits_Generated!D107</f>
        <v>WSSC -Damascus</v>
      </c>
      <c r="C107" t="s">
        <v>212</v>
      </c>
      <c r="D107" t="str">
        <f>[2]Credits_Generated!I107</f>
        <v>POTTF_MD</v>
      </c>
      <c r="E107">
        <f>[2]Credits_Generated!J107</f>
        <v>2019</v>
      </c>
      <c r="F107" t="str">
        <f>[2]Credits_Generated!K107</f>
        <v>Nitrogen</v>
      </c>
      <c r="G107" s="142">
        <v>101</v>
      </c>
      <c r="H107" s="3">
        <f>[2]Credits_Generated!M107</f>
        <v>44063</v>
      </c>
      <c r="I107" s="137" t="s">
        <v>21</v>
      </c>
    </row>
    <row r="108" spans="1:9" ht="15.75" customHeight="1" x14ac:dyDescent="0.25">
      <c r="A108" s="11" t="s">
        <v>436</v>
      </c>
      <c r="B108" t="str">
        <f>[2]Credits_Generated!D108</f>
        <v>WSSC -Damascus</v>
      </c>
      <c r="C108" t="s">
        <v>212</v>
      </c>
      <c r="D108" t="str">
        <f>[2]Credits_Generated!I108</f>
        <v>POTTF_MD</v>
      </c>
      <c r="E108">
        <f>[2]Credits_Generated!J108</f>
        <v>2019</v>
      </c>
      <c r="F108" t="str">
        <f>[2]Credits_Generated!K108</f>
        <v>Phosphorus</v>
      </c>
      <c r="G108" s="142">
        <v>12</v>
      </c>
      <c r="H108" s="3">
        <f>[2]Credits_Generated!M108</f>
        <v>44063</v>
      </c>
      <c r="I108" s="137" t="s">
        <v>21</v>
      </c>
    </row>
    <row r="109" spans="1:9" ht="15.75" customHeight="1" x14ac:dyDescent="0.25">
      <c r="A109" s="11" t="s">
        <v>437</v>
      </c>
      <c r="B109" t="str">
        <f>[2]Credits_Generated!D109</f>
        <v>WSSC -Damascus</v>
      </c>
      <c r="C109" t="s">
        <v>212</v>
      </c>
      <c r="D109" t="str">
        <f>[2]Credits_Generated!I109</f>
        <v>POTTF_MD</v>
      </c>
      <c r="E109">
        <f>[2]Credits_Generated!J109</f>
        <v>2019</v>
      </c>
      <c r="F109" t="str">
        <f>[2]Credits_Generated!K109</f>
        <v>Sediment</v>
      </c>
      <c r="G109" s="142">
        <v>2304</v>
      </c>
      <c r="H109" s="3">
        <f>[2]Credits_Generated!M109</f>
        <v>44063</v>
      </c>
      <c r="I109" s="137" t="s">
        <v>21</v>
      </c>
    </row>
    <row r="110" spans="1:9" ht="15.75" customHeight="1" x14ac:dyDescent="0.25">
      <c r="A110" s="136" t="s">
        <v>438</v>
      </c>
      <c r="B110" s="136" t="str">
        <f>[2]Credits_Generated!D110</f>
        <v>WSSC- Parkway</v>
      </c>
      <c r="C110" s="136" t="s">
        <v>54</v>
      </c>
      <c r="D110" s="136" t="s">
        <v>61</v>
      </c>
      <c r="E110" s="136">
        <f>[2]Credits_Generated!J110</f>
        <v>2019</v>
      </c>
      <c r="F110" s="136" t="str">
        <f>[2]Credits_Generated!K110</f>
        <v>Nitrogen</v>
      </c>
      <c r="G110" s="139">
        <v>527</v>
      </c>
      <c r="H110" s="21">
        <f>[2]Credits_Generated!M110</f>
        <v>44063</v>
      </c>
      <c r="I110" s="135" t="s">
        <v>21</v>
      </c>
    </row>
    <row r="111" spans="1:9" ht="15.75" customHeight="1" x14ac:dyDescent="0.25">
      <c r="A111" s="136" t="s">
        <v>439</v>
      </c>
      <c r="B111" s="136" t="str">
        <f>[2]Credits_Generated!D111</f>
        <v>WSSC- Parkway</v>
      </c>
      <c r="C111" s="136" t="s">
        <v>54</v>
      </c>
      <c r="D111" s="136" t="s">
        <v>61</v>
      </c>
      <c r="E111" s="136">
        <f>[2]Credits_Generated!J111</f>
        <v>2019</v>
      </c>
      <c r="F111" s="136" t="str">
        <f>[2]Credits_Generated!K111</f>
        <v>Phosphorus</v>
      </c>
      <c r="G111" s="139">
        <v>175</v>
      </c>
      <c r="H111" s="21">
        <f>[2]Credits_Generated!M111</f>
        <v>44063</v>
      </c>
      <c r="I111" s="135" t="s">
        <v>21</v>
      </c>
    </row>
    <row r="112" spans="1:9" ht="15.75" customHeight="1" x14ac:dyDescent="0.25">
      <c r="A112" s="136" t="s">
        <v>440</v>
      </c>
      <c r="B112" s="136" t="str">
        <f>[2]Credits_Generated!D112</f>
        <v>WSSC- Parkway</v>
      </c>
      <c r="C112" s="136" t="s">
        <v>54</v>
      </c>
      <c r="D112" s="136" t="s">
        <v>61</v>
      </c>
      <c r="E112" s="136">
        <f>[2]Credits_Generated!J112</f>
        <v>2019</v>
      </c>
      <c r="F112" s="136" t="str">
        <f>[2]Credits_Generated!K112</f>
        <v>Sediment</v>
      </c>
      <c r="G112" s="139">
        <v>31067</v>
      </c>
      <c r="H112" s="21">
        <f>[2]Credits_Generated!M112</f>
        <v>44063</v>
      </c>
      <c r="I112" s="135" t="s">
        <v>21</v>
      </c>
    </row>
    <row r="113" spans="1:9" ht="15.75" customHeight="1" x14ac:dyDescent="0.25">
      <c r="A113" t="s">
        <v>441</v>
      </c>
      <c r="B113" t="str">
        <f>[2]Credits_Generated!D113</f>
        <v>WSSC-Seneca</v>
      </c>
      <c r="C113" t="s">
        <v>212</v>
      </c>
      <c r="D113" t="str">
        <f>[2]Credits_Generated!I113</f>
        <v>POTTF_MD</v>
      </c>
      <c r="E113">
        <f>[2]Credits_Generated!J113</f>
        <v>2019</v>
      </c>
      <c r="F113" t="str">
        <f>[2]Credits_Generated!K113</f>
        <v>Nitrogen</v>
      </c>
      <c r="G113" s="142">
        <v>846</v>
      </c>
      <c r="H113" s="3">
        <f>[2]Credits_Generated!M113</f>
        <v>44063</v>
      </c>
      <c r="I113" s="137" t="s">
        <v>21</v>
      </c>
    </row>
    <row r="114" spans="1:9" ht="15.75" customHeight="1" x14ac:dyDescent="0.25">
      <c r="A114" s="11" t="s">
        <v>442</v>
      </c>
      <c r="B114" t="str">
        <f>[2]Credits_Generated!D114</f>
        <v>WSSC-Seneca</v>
      </c>
      <c r="C114" t="s">
        <v>212</v>
      </c>
      <c r="D114" t="str">
        <f>[2]Credits_Generated!I114</f>
        <v>POTTF_MD</v>
      </c>
      <c r="E114">
        <f>[2]Credits_Generated!J114</f>
        <v>2019</v>
      </c>
      <c r="F114" t="str">
        <f>[2]Credits_Generated!K114</f>
        <v>Phosphorus</v>
      </c>
      <c r="G114" s="142">
        <v>192</v>
      </c>
      <c r="H114" s="3">
        <f>[2]Credits_Generated!M114</f>
        <v>44063</v>
      </c>
      <c r="I114" s="137" t="s">
        <v>21</v>
      </c>
    </row>
    <row r="115" spans="1:9" ht="15.75" customHeight="1" x14ac:dyDescent="0.25">
      <c r="A115" s="11" t="s">
        <v>443</v>
      </c>
      <c r="B115" t="str">
        <f>[2]Credits_Generated!D115</f>
        <v>WSSC-Seneca</v>
      </c>
      <c r="C115" t="s">
        <v>212</v>
      </c>
      <c r="D115" t="str">
        <f>[2]Credits_Generated!I115</f>
        <v>POTTF_MD</v>
      </c>
      <c r="E115">
        <f>[2]Credits_Generated!J115</f>
        <v>2019</v>
      </c>
      <c r="F115" t="str">
        <f>[2]Credits_Generated!K115</f>
        <v>Sediment</v>
      </c>
      <c r="G115" s="142">
        <v>32386</v>
      </c>
      <c r="H115" s="3">
        <f>[2]Credits_Generated!M115</f>
        <v>44063</v>
      </c>
      <c r="I115" s="137" t="s">
        <v>21</v>
      </c>
    </row>
    <row r="116" spans="1:9" ht="15.75" customHeight="1" x14ac:dyDescent="0.25">
      <c r="A116" s="18" t="s">
        <v>444</v>
      </c>
      <c r="B116" s="136" t="str">
        <f>[2]Credits_Generated!D116</f>
        <v>WSSC- Western Branch</v>
      </c>
      <c r="C116" s="136" t="s">
        <v>445</v>
      </c>
      <c r="D116" s="136" t="s">
        <v>446</v>
      </c>
      <c r="E116" s="136">
        <f>[2]Credits_Generated!J116</f>
        <v>2019</v>
      </c>
      <c r="F116" s="136" t="str">
        <f>[2]Credits_Generated!K116</f>
        <v>Nitrogen</v>
      </c>
      <c r="G116" s="139">
        <v>4236</v>
      </c>
      <c r="H116" s="21">
        <f>[2]Credits_Generated!M116</f>
        <v>44063</v>
      </c>
      <c r="I116" s="135" t="s">
        <v>21</v>
      </c>
    </row>
    <row r="117" spans="1:9" ht="15.75" customHeight="1" x14ac:dyDescent="0.25">
      <c r="A117" s="18" t="s">
        <v>447</v>
      </c>
      <c r="B117" s="136" t="str">
        <f>[2]Credits_Generated!D117</f>
        <v>WSSC- Western Branch</v>
      </c>
      <c r="C117" s="136" t="s">
        <v>445</v>
      </c>
      <c r="D117" s="136" t="s">
        <v>446</v>
      </c>
      <c r="E117" s="136">
        <f>[2]Credits_Generated!J117</f>
        <v>2019</v>
      </c>
      <c r="F117" s="136" t="str">
        <f>[2]Credits_Generated!K117</f>
        <v>Phosphorus</v>
      </c>
      <c r="G117" s="139">
        <v>80</v>
      </c>
      <c r="H117" s="21">
        <f>[2]Credits_Generated!M117</f>
        <v>44063</v>
      </c>
      <c r="I117" s="135" t="s">
        <v>21</v>
      </c>
    </row>
    <row r="118" spans="1:9" ht="15.75" customHeight="1" x14ac:dyDescent="0.25">
      <c r="A118" s="18" t="s">
        <v>448</v>
      </c>
      <c r="B118" s="136" t="str">
        <f>[2]Credits_Generated!D118</f>
        <v>WSSC- Western Branch</v>
      </c>
      <c r="C118" s="136" t="s">
        <v>445</v>
      </c>
      <c r="D118" s="136" t="s">
        <v>446</v>
      </c>
      <c r="E118" s="136">
        <f>[2]Credits_Generated!J118</f>
        <v>2019</v>
      </c>
      <c r="F118" s="136" t="str">
        <f>[2]Credits_Generated!K118</f>
        <v>Sediment</v>
      </c>
      <c r="G118" s="139">
        <v>130685</v>
      </c>
      <c r="H118" s="21">
        <f>[2]Credits_Generated!M118</f>
        <v>44063</v>
      </c>
      <c r="I118" s="135" t="s">
        <v>21</v>
      </c>
    </row>
    <row r="119" spans="1:9" ht="15.75" customHeight="1" x14ac:dyDescent="0.25">
      <c r="A119" s="11" t="s">
        <v>449</v>
      </c>
      <c r="B119" t="str">
        <f>[2]Credits_Generated!D119</f>
        <v>WSSC- Piscataway</v>
      </c>
      <c r="C119" t="s">
        <v>212</v>
      </c>
      <c r="D119" t="str">
        <f>[2]Credits_Generated!I119</f>
        <v>POTTF_MD</v>
      </c>
      <c r="E119">
        <f>[2]Credits_Generated!J119</f>
        <v>2019</v>
      </c>
      <c r="F119" t="s">
        <v>24</v>
      </c>
      <c r="G119" s="142">
        <v>528</v>
      </c>
      <c r="H119" s="3">
        <f>[2]Credits_Generated!M119</f>
        <v>44063</v>
      </c>
      <c r="I119" s="137" t="s">
        <v>21</v>
      </c>
    </row>
    <row r="120" spans="1:9" ht="15.75" customHeight="1" x14ac:dyDescent="0.25">
      <c r="A120" s="11" t="s">
        <v>450</v>
      </c>
      <c r="B120" t="str">
        <f>[2]Credits_Generated!D120</f>
        <v>WSSC- Piscataway</v>
      </c>
      <c r="C120" t="s">
        <v>212</v>
      </c>
      <c r="D120" t="str">
        <f>[2]Credits_Generated!I120</f>
        <v>POTTF_MD</v>
      </c>
      <c r="E120">
        <f>[2]Credits_Generated!J120</f>
        <v>2019</v>
      </c>
      <c r="F120" t="s">
        <v>26</v>
      </c>
      <c r="G120" s="142">
        <v>124338</v>
      </c>
      <c r="H120" s="3">
        <f>[2]Credits_Generated!M120</f>
        <v>44063</v>
      </c>
      <c r="I120" s="137" t="s">
        <v>21</v>
      </c>
    </row>
    <row r="121" spans="1:9" ht="15.75" customHeight="1" x14ac:dyDescent="0.25">
      <c r="A121" s="18" t="s">
        <v>458</v>
      </c>
      <c r="B121" s="136" t="s">
        <v>451</v>
      </c>
      <c r="C121" s="136" t="s">
        <v>54</v>
      </c>
      <c r="D121" s="136" t="s">
        <v>148</v>
      </c>
      <c r="E121" s="136">
        <v>2019</v>
      </c>
      <c r="F121" s="136" t="s">
        <v>20</v>
      </c>
      <c r="G121" s="139">
        <v>2</v>
      </c>
      <c r="H121" s="21">
        <v>44092</v>
      </c>
      <c r="I121" s="135" t="s">
        <v>21</v>
      </c>
    </row>
    <row r="122" spans="1:9" ht="15.75" customHeight="1" x14ac:dyDescent="0.25">
      <c r="A122" s="18" t="s">
        <v>201</v>
      </c>
      <c r="B122" s="136" t="s">
        <v>451</v>
      </c>
      <c r="C122" s="136" t="s">
        <v>54</v>
      </c>
      <c r="D122" s="136" t="s">
        <v>148</v>
      </c>
      <c r="E122" s="136">
        <v>2019</v>
      </c>
      <c r="F122" s="136" t="s">
        <v>24</v>
      </c>
      <c r="G122" s="139" t="s">
        <v>188</v>
      </c>
      <c r="H122" s="21">
        <v>44092</v>
      </c>
      <c r="I122" s="135" t="s">
        <v>21</v>
      </c>
    </row>
    <row r="123" spans="1:9" ht="15.75" customHeight="1" x14ac:dyDescent="0.25">
      <c r="A123" s="11" t="s">
        <v>466</v>
      </c>
      <c r="B123" s="155" t="s">
        <v>463</v>
      </c>
      <c r="C123" t="s">
        <v>433</v>
      </c>
      <c r="D123" t="s">
        <v>242</v>
      </c>
      <c r="E123">
        <v>2019</v>
      </c>
      <c r="F123" t="s">
        <v>20</v>
      </c>
      <c r="G123" s="142">
        <v>9</v>
      </c>
      <c r="H123" s="3">
        <v>44141</v>
      </c>
      <c r="I123" s="137" t="s">
        <v>21</v>
      </c>
    </row>
    <row r="124" spans="1:9" s="147" customFormat="1" ht="15.75" customHeight="1" thickBot="1" x14ac:dyDescent="0.3">
      <c r="A124" s="147" t="s">
        <v>467</v>
      </c>
      <c r="B124" s="215" t="s">
        <v>463</v>
      </c>
      <c r="C124" s="147" t="s">
        <v>433</v>
      </c>
      <c r="D124" s="147" t="s">
        <v>242</v>
      </c>
      <c r="E124" s="147">
        <v>2019</v>
      </c>
      <c r="F124" s="147" t="s">
        <v>24</v>
      </c>
      <c r="G124" s="221">
        <v>1</v>
      </c>
      <c r="H124" s="219">
        <v>44141</v>
      </c>
      <c r="I124" s="222" t="s">
        <v>21</v>
      </c>
    </row>
    <row r="125" spans="1:9" ht="15.75" customHeight="1" x14ac:dyDescent="0.25">
      <c r="A125" s="18" t="s">
        <v>483</v>
      </c>
      <c r="B125" s="158" t="s">
        <v>336</v>
      </c>
      <c r="C125" s="18" t="s">
        <v>51</v>
      </c>
      <c r="D125" s="18" t="s">
        <v>482</v>
      </c>
      <c r="E125" s="18">
        <v>2020</v>
      </c>
      <c r="F125" s="18" t="s">
        <v>20</v>
      </c>
      <c r="G125" s="224">
        <v>2</v>
      </c>
      <c r="H125" s="21">
        <v>44223</v>
      </c>
      <c r="I125" s="175" t="s">
        <v>21</v>
      </c>
    </row>
    <row r="126" spans="1:9" ht="15.75" customHeight="1" x14ac:dyDescent="0.25">
      <c r="A126" s="17" t="s">
        <v>485</v>
      </c>
      <c r="B126" s="158" t="s">
        <v>336</v>
      </c>
      <c r="C126" s="18" t="s">
        <v>51</v>
      </c>
      <c r="D126" s="17" t="s">
        <v>482</v>
      </c>
      <c r="E126" s="18">
        <v>2020</v>
      </c>
      <c r="F126" s="18" t="s">
        <v>24</v>
      </c>
      <c r="G126" s="224" t="s">
        <v>188</v>
      </c>
      <c r="H126" s="21">
        <v>44223</v>
      </c>
      <c r="I126" s="175" t="s">
        <v>21</v>
      </c>
    </row>
    <row r="127" spans="1:9" ht="15.75" customHeight="1" x14ac:dyDescent="0.25">
      <c r="A127" s="15" t="s">
        <v>484</v>
      </c>
      <c r="B127" s="155" t="s">
        <v>328</v>
      </c>
      <c r="C127" s="11" t="s">
        <v>51</v>
      </c>
      <c r="D127" s="15" t="s">
        <v>482</v>
      </c>
      <c r="E127" s="11">
        <v>2020</v>
      </c>
      <c r="F127" s="11" t="s">
        <v>20</v>
      </c>
      <c r="G127" s="223" t="s">
        <v>188</v>
      </c>
      <c r="H127" s="3">
        <v>44223</v>
      </c>
      <c r="I127" s="171" t="s">
        <v>21</v>
      </c>
    </row>
    <row r="128" spans="1:9" ht="15.75" customHeight="1" x14ac:dyDescent="0.25">
      <c r="A128" s="17" t="s">
        <v>497</v>
      </c>
      <c r="B128" s="20" t="s">
        <v>489</v>
      </c>
      <c r="C128" s="18" t="s">
        <v>191</v>
      </c>
      <c r="D128" s="17" t="s">
        <v>168</v>
      </c>
      <c r="E128" s="18">
        <v>2020</v>
      </c>
      <c r="F128" s="18" t="s">
        <v>20</v>
      </c>
      <c r="G128" s="139">
        <v>142</v>
      </c>
      <c r="H128" s="21">
        <v>44223</v>
      </c>
      <c r="I128" s="175" t="s">
        <v>21</v>
      </c>
    </row>
    <row r="129" spans="1:9" ht="15.75" customHeight="1" x14ac:dyDescent="0.25">
      <c r="A129" s="17" t="s">
        <v>498</v>
      </c>
      <c r="B129" s="20" t="s">
        <v>489</v>
      </c>
      <c r="C129" s="18" t="s">
        <v>191</v>
      </c>
      <c r="D129" s="17" t="s">
        <v>168</v>
      </c>
      <c r="E129" s="18">
        <v>2020</v>
      </c>
      <c r="F129" s="18" t="s">
        <v>24</v>
      </c>
      <c r="G129" s="139">
        <v>28</v>
      </c>
      <c r="H129" s="21">
        <v>44223</v>
      </c>
      <c r="I129" s="175" t="s">
        <v>21</v>
      </c>
    </row>
    <row r="130" spans="1:9" ht="15.75" customHeight="1" x14ac:dyDescent="0.25">
      <c r="A130" s="17" t="s">
        <v>499</v>
      </c>
      <c r="B130" s="20" t="s">
        <v>489</v>
      </c>
      <c r="C130" s="18" t="s">
        <v>191</v>
      </c>
      <c r="D130" s="17" t="s">
        <v>168</v>
      </c>
      <c r="E130" s="18">
        <v>2020</v>
      </c>
      <c r="F130" s="18" t="s">
        <v>26</v>
      </c>
      <c r="G130" s="139">
        <v>4128</v>
      </c>
      <c r="H130" s="21">
        <v>44223</v>
      </c>
      <c r="I130" s="175" t="s">
        <v>21</v>
      </c>
    </row>
    <row r="131" spans="1:9" ht="15.75" customHeight="1" x14ac:dyDescent="0.25">
      <c r="A131" s="15" t="s">
        <v>494</v>
      </c>
      <c r="B131" s="13" t="s">
        <v>490</v>
      </c>
      <c r="C131" s="11" t="s">
        <v>191</v>
      </c>
      <c r="D131" s="15" t="s">
        <v>173</v>
      </c>
      <c r="E131" s="11">
        <v>2020</v>
      </c>
      <c r="F131" s="11" t="s">
        <v>20</v>
      </c>
      <c r="G131" s="142">
        <v>1331</v>
      </c>
      <c r="H131" s="3">
        <v>44223</v>
      </c>
      <c r="I131" s="171" t="s">
        <v>21</v>
      </c>
    </row>
    <row r="132" spans="1:9" ht="15.75" customHeight="1" x14ac:dyDescent="0.25">
      <c r="A132" s="15" t="s">
        <v>495</v>
      </c>
      <c r="B132" s="13" t="s">
        <v>490</v>
      </c>
      <c r="C132" s="11" t="s">
        <v>191</v>
      </c>
      <c r="D132" s="15" t="s">
        <v>173</v>
      </c>
      <c r="E132" s="11">
        <v>2020</v>
      </c>
      <c r="F132" s="11" t="s">
        <v>24</v>
      </c>
      <c r="G132" s="142">
        <v>239</v>
      </c>
      <c r="H132" s="3">
        <v>44223</v>
      </c>
      <c r="I132" s="171" t="s">
        <v>21</v>
      </c>
    </row>
    <row r="133" spans="1:9" ht="15.75" customHeight="1" x14ac:dyDescent="0.25">
      <c r="A133" s="15" t="s">
        <v>496</v>
      </c>
      <c r="B133" s="13" t="s">
        <v>490</v>
      </c>
      <c r="C133" s="11" t="s">
        <v>191</v>
      </c>
      <c r="D133" s="15" t="s">
        <v>173</v>
      </c>
      <c r="E133" s="11">
        <v>2020</v>
      </c>
      <c r="F133" s="11" t="s">
        <v>26</v>
      </c>
      <c r="G133" s="142">
        <v>49425</v>
      </c>
      <c r="H133" s="3">
        <v>44223</v>
      </c>
      <c r="I133" s="171" t="s">
        <v>21</v>
      </c>
    </row>
    <row r="134" spans="1:9" ht="15.75" customHeight="1" x14ac:dyDescent="0.25">
      <c r="A134" s="17" t="s">
        <v>513</v>
      </c>
      <c r="B134" s="20" t="s">
        <v>501</v>
      </c>
      <c r="C134" s="18" t="s">
        <v>54</v>
      </c>
      <c r="D134" s="17" t="s">
        <v>45</v>
      </c>
      <c r="E134" s="18">
        <v>2020</v>
      </c>
      <c r="F134" s="18" t="s">
        <v>20</v>
      </c>
      <c r="G134" s="139">
        <v>1637</v>
      </c>
      <c r="H134" s="21">
        <v>44246</v>
      </c>
      <c r="I134" s="175" t="s">
        <v>21</v>
      </c>
    </row>
    <row r="135" spans="1:9" ht="15.75" customHeight="1" x14ac:dyDescent="0.25">
      <c r="A135" s="17" t="s">
        <v>514</v>
      </c>
      <c r="B135" s="20" t="s">
        <v>501</v>
      </c>
      <c r="C135" s="18" t="s">
        <v>54</v>
      </c>
      <c r="D135" s="17" t="s">
        <v>45</v>
      </c>
      <c r="E135" s="18">
        <v>2020</v>
      </c>
      <c r="F135" s="18" t="s">
        <v>24</v>
      </c>
      <c r="G135" s="139">
        <v>221</v>
      </c>
      <c r="H135" s="21">
        <v>44246</v>
      </c>
      <c r="I135" s="175" t="s">
        <v>21</v>
      </c>
    </row>
    <row r="136" spans="1:9" ht="15.75" customHeight="1" x14ac:dyDescent="0.25">
      <c r="A136" s="17" t="s">
        <v>515</v>
      </c>
      <c r="B136" s="20" t="s">
        <v>501</v>
      </c>
      <c r="C136" s="18" t="s">
        <v>54</v>
      </c>
      <c r="D136" s="17" t="s">
        <v>45</v>
      </c>
      <c r="E136" s="18">
        <v>2020</v>
      </c>
      <c r="F136" s="18" t="s">
        <v>26</v>
      </c>
      <c r="G136" s="139">
        <v>37888</v>
      </c>
      <c r="H136" s="21">
        <v>44246</v>
      </c>
      <c r="I136" s="175" t="s">
        <v>21</v>
      </c>
    </row>
    <row r="137" spans="1:9" ht="15.75" customHeight="1" x14ac:dyDescent="0.25">
      <c r="A137" s="15" t="s">
        <v>516</v>
      </c>
      <c r="B137" s="13" t="s">
        <v>504</v>
      </c>
      <c r="C137" s="11" t="s">
        <v>54</v>
      </c>
      <c r="D137" s="15" t="s">
        <v>32</v>
      </c>
      <c r="E137" s="11">
        <v>2020</v>
      </c>
      <c r="F137" s="11" t="s">
        <v>20</v>
      </c>
      <c r="G137" s="142">
        <v>2938</v>
      </c>
      <c r="H137" s="3">
        <v>44246</v>
      </c>
      <c r="I137" s="171" t="s">
        <v>21</v>
      </c>
    </row>
    <row r="138" spans="1:9" ht="15.75" customHeight="1" x14ac:dyDescent="0.25">
      <c r="A138" s="15" t="s">
        <v>517</v>
      </c>
      <c r="B138" s="13" t="s">
        <v>504</v>
      </c>
      <c r="C138" s="11" t="s">
        <v>54</v>
      </c>
      <c r="D138" s="15" t="s">
        <v>32</v>
      </c>
      <c r="E138" s="11">
        <v>2020</v>
      </c>
      <c r="F138" s="11" t="s">
        <v>24</v>
      </c>
      <c r="G138" s="142">
        <v>407</v>
      </c>
      <c r="H138" s="3">
        <v>44246</v>
      </c>
      <c r="I138" s="171" t="s">
        <v>21</v>
      </c>
    </row>
    <row r="139" spans="1:9" ht="15.75" customHeight="1" x14ac:dyDescent="0.25">
      <c r="A139" s="15" t="s">
        <v>518</v>
      </c>
      <c r="B139" s="13" t="s">
        <v>504</v>
      </c>
      <c r="C139" s="11" t="s">
        <v>54</v>
      </c>
      <c r="D139" s="15" t="s">
        <v>32</v>
      </c>
      <c r="E139" s="11">
        <v>2020</v>
      </c>
      <c r="F139" s="11" t="s">
        <v>26</v>
      </c>
      <c r="G139" s="142">
        <v>50420</v>
      </c>
      <c r="H139" s="3">
        <v>44246</v>
      </c>
      <c r="I139" s="171" t="s">
        <v>21</v>
      </c>
    </row>
    <row r="140" spans="1:9" ht="15.75" customHeight="1" x14ac:dyDescent="0.25">
      <c r="A140" s="17" t="s">
        <v>519</v>
      </c>
      <c r="B140" s="20" t="s">
        <v>509</v>
      </c>
      <c r="C140" s="18" t="s">
        <v>54</v>
      </c>
      <c r="D140" s="17" t="s">
        <v>61</v>
      </c>
      <c r="E140" s="18">
        <v>2020</v>
      </c>
      <c r="F140" s="18" t="s">
        <v>20</v>
      </c>
      <c r="G140" s="139">
        <v>125</v>
      </c>
      <c r="H140" s="21">
        <v>44246</v>
      </c>
      <c r="I140" s="175" t="s">
        <v>21</v>
      </c>
    </row>
    <row r="141" spans="1:9" ht="15.75" customHeight="1" x14ac:dyDescent="0.25">
      <c r="A141" s="17" t="s">
        <v>520</v>
      </c>
      <c r="B141" s="20" t="s">
        <v>509</v>
      </c>
      <c r="C141" s="18" t="s">
        <v>54</v>
      </c>
      <c r="D141" s="17" t="s">
        <v>61</v>
      </c>
      <c r="E141" s="18">
        <v>2020</v>
      </c>
      <c r="F141" s="18" t="s">
        <v>24</v>
      </c>
      <c r="G141" s="139">
        <v>43</v>
      </c>
      <c r="H141" s="21">
        <v>44246</v>
      </c>
      <c r="I141" s="175" t="s">
        <v>21</v>
      </c>
    </row>
    <row r="142" spans="1:9" ht="15.75" customHeight="1" x14ac:dyDescent="0.25">
      <c r="A142" s="17" t="s">
        <v>521</v>
      </c>
      <c r="B142" s="20" t="s">
        <v>509</v>
      </c>
      <c r="C142" s="18" t="s">
        <v>54</v>
      </c>
      <c r="D142" s="17" t="s">
        <v>61</v>
      </c>
      <c r="E142" s="18">
        <v>2020</v>
      </c>
      <c r="F142" s="18" t="s">
        <v>26</v>
      </c>
      <c r="G142" s="139">
        <v>6769</v>
      </c>
      <c r="H142" s="21">
        <v>44246</v>
      </c>
      <c r="I142" s="175" t="s">
        <v>21</v>
      </c>
    </row>
    <row r="143" spans="1:9" ht="15.75" customHeight="1" x14ac:dyDescent="0.25">
      <c r="A143" s="15" t="s">
        <v>525</v>
      </c>
      <c r="B143" s="13" t="s">
        <v>512</v>
      </c>
      <c r="C143" s="11" t="s">
        <v>54</v>
      </c>
      <c r="D143" s="15" t="s">
        <v>61</v>
      </c>
      <c r="E143" s="11">
        <v>2020</v>
      </c>
      <c r="F143" s="11" t="s">
        <v>20</v>
      </c>
      <c r="G143" s="142">
        <v>873</v>
      </c>
      <c r="H143" s="3">
        <v>44246</v>
      </c>
      <c r="I143" s="171" t="s">
        <v>21</v>
      </c>
    </row>
    <row r="144" spans="1:9" ht="15.75" customHeight="1" x14ac:dyDescent="0.25">
      <c r="A144" s="15" t="s">
        <v>526</v>
      </c>
      <c r="B144" s="13" t="s">
        <v>512</v>
      </c>
      <c r="C144" s="11" t="s">
        <v>54</v>
      </c>
      <c r="D144" s="15" t="s">
        <v>61</v>
      </c>
      <c r="E144" s="11">
        <v>2020</v>
      </c>
      <c r="F144" s="11" t="s">
        <v>24</v>
      </c>
      <c r="G144" s="142">
        <v>117</v>
      </c>
      <c r="H144" s="3">
        <v>44246</v>
      </c>
      <c r="I144" s="171" t="s">
        <v>21</v>
      </c>
    </row>
    <row r="145" spans="1:9" ht="15.75" customHeight="1" x14ac:dyDescent="0.25">
      <c r="A145" s="15" t="s">
        <v>527</v>
      </c>
      <c r="B145" s="13" t="s">
        <v>512</v>
      </c>
      <c r="C145" s="11" t="s">
        <v>54</v>
      </c>
      <c r="D145" s="15" t="s">
        <v>61</v>
      </c>
      <c r="E145" s="11">
        <v>2020</v>
      </c>
      <c r="F145" s="11" t="s">
        <v>26</v>
      </c>
      <c r="G145" s="142">
        <v>27254</v>
      </c>
      <c r="H145" s="3">
        <v>44246</v>
      </c>
      <c r="I145" s="171" t="s">
        <v>21</v>
      </c>
    </row>
    <row r="146" spans="1:9" ht="15.75" customHeight="1" x14ac:dyDescent="0.25">
      <c r="A146" s="17" t="s">
        <v>528</v>
      </c>
      <c r="B146" s="20" t="s">
        <v>530</v>
      </c>
      <c r="C146" s="18" t="s">
        <v>54</v>
      </c>
      <c r="D146" s="17" t="s">
        <v>49</v>
      </c>
      <c r="E146" s="18">
        <v>2020</v>
      </c>
      <c r="F146" s="18" t="s">
        <v>20</v>
      </c>
      <c r="G146" s="139">
        <v>1044</v>
      </c>
      <c r="H146" s="21">
        <v>44246</v>
      </c>
      <c r="I146" s="175" t="s">
        <v>21</v>
      </c>
    </row>
    <row r="147" spans="1:9" ht="15.75" customHeight="1" x14ac:dyDescent="0.25">
      <c r="A147" s="17" t="s">
        <v>529</v>
      </c>
      <c r="B147" s="20" t="s">
        <v>530</v>
      </c>
      <c r="C147" s="18" t="s">
        <v>54</v>
      </c>
      <c r="D147" s="17" t="s">
        <v>49</v>
      </c>
      <c r="E147" s="18">
        <v>2020</v>
      </c>
      <c r="F147" s="18" t="s">
        <v>24</v>
      </c>
      <c r="G147" s="139">
        <v>160</v>
      </c>
      <c r="H147" s="21">
        <v>44246</v>
      </c>
      <c r="I147" s="175" t="s">
        <v>21</v>
      </c>
    </row>
    <row r="148" spans="1:9" ht="15.75" customHeight="1" x14ac:dyDescent="0.25">
      <c r="A148" s="17" t="s">
        <v>533</v>
      </c>
      <c r="B148" s="20" t="s">
        <v>530</v>
      </c>
      <c r="C148" s="18" t="s">
        <v>54</v>
      </c>
      <c r="D148" s="17" t="s">
        <v>49</v>
      </c>
      <c r="E148" s="18">
        <v>2020</v>
      </c>
      <c r="F148" s="18" t="s">
        <v>26</v>
      </c>
      <c r="G148" s="139">
        <v>20869</v>
      </c>
      <c r="H148" s="21">
        <v>44246</v>
      </c>
      <c r="I148" s="175" t="s">
        <v>21</v>
      </c>
    </row>
    <row r="149" spans="1:9" ht="15.75" customHeight="1" x14ac:dyDescent="0.25">
      <c r="A149" s="15" t="s">
        <v>536</v>
      </c>
      <c r="B149" s="13" t="s">
        <v>531</v>
      </c>
      <c r="C149" s="11" t="s">
        <v>54</v>
      </c>
      <c r="D149" s="15" t="s">
        <v>58</v>
      </c>
      <c r="E149" s="11">
        <v>2020</v>
      </c>
      <c r="F149" s="11" t="s">
        <v>20</v>
      </c>
      <c r="G149" s="142">
        <v>329</v>
      </c>
      <c r="H149" s="3">
        <v>44246</v>
      </c>
      <c r="I149" s="171" t="s">
        <v>21</v>
      </c>
    </row>
    <row r="150" spans="1:9" ht="15.75" customHeight="1" x14ac:dyDescent="0.25">
      <c r="A150" s="15" t="s">
        <v>537</v>
      </c>
      <c r="B150" s="13" t="s">
        <v>531</v>
      </c>
      <c r="C150" s="11" t="s">
        <v>54</v>
      </c>
      <c r="D150" s="15" t="s">
        <v>58</v>
      </c>
      <c r="E150" s="11">
        <v>2020</v>
      </c>
      <c r="F150" s="11" t="s">
        <v>24</v>
      </c>
      <c r="G150" s="142">
        <v>43</v>
      </c>
      <c r="H150" s="3">
        <v>44246</v>
      </c>
      <c r="I150" s="171" t="s">
        <v>21</v>
      </c>
    </row>
    <row r="151" spans="1:9" ht="15.75" customHeight="1" x14ac:dyDescent="0.25">
      <c r="A151" s="15" t="s">
        <v>538</v>
      </c>
      <c r="B151" s="13" t="s">
        <v>531</v>
      </c>
      <c r="C151" s="11" t="s">
        <v>54</v>
      </c>
      <c r="D151" s="15" t="s">
        <v>58</v>
      </c>
      <c r="E151" s="11">
        <v>2020</v>
      </c>
      <c r="F151" s="11" t="s">
        <v>26</v>
      </c>
      <c r="G151" s="142">
        <v>5410</v>
      </c>
      <c r="H151" s="3">
        <v>44246</v>
      </c>
      <c r="I151" s="171" t="s">
        <v>21</v>
      </c>
    </row>
    <row r="152" spans="1:9" ht="15.75" customHeight="1" x14ac:dyDescent="0.25">
      <c r="A152" s="17" t="s">
        <v>545</v>
      </c>
      <c r="B152" s="20" t="s">
        <v>542</v>
      </c>
      <c r="C152" s="136" t="s">
        <v>212</v>
      </c>
      <c r="D152" s="17" t="s">
        <v>208</v>
      </c>
      <c r="E152" s="18">
        <v>2020</v>
      </c>
      <c r="F152" s="18" t="s">
        <v>20</v>
      </c>
      <c r="G152" s="139">
        <v>97</v>
      </c>
      <c r="H152" s="21">
        <v>44252</v>
      </c>
      <c r="I152" s="175" t="s">
        <v>21</v>
      </c>
    </row>
    <row r="153" spans="1:9" ht="15.75" customHeight="1" x14ac:dyDescent="0.25">
      <c r="A153" s="17" t="s">
        <v>546</v>
      </c>
      <c r="B153" s="20" t="s">
        <v>542</v>
      </c>
      <c r="C153" s="136" t="s">
        <v>212</v>
      </c>
      <c r="D153" s="17" t="s">
        <v>208</v>
      </c>
      <c r="E153" s="18">
        <v>2020</v>
      </c>
      <c r="F153" s="18" t="s">
        <v>24</v>
      </c>
      <c r="G153" s="139">
        <v>13</v>
      </c>
      <c r="H153" s="21">
        <v>44252</v>
      </c>
      <c r="I153" s="175" t="s">
        <v>21</v>
      </c>
    </row>
    <row r="154" spans="1:9" ht="15.75" customHeight="1" x14ac:dyDescent="0.25">
      <c r="A154" s="17" t="s">
        <v>547</v>
      </c>
      <c r="B154" s="20" t="s">
        <v>542</v>
      </c>
      <c r="C154" s="136" t="s">
        <v>212</v>
      </c>
      <c r="D154" s="17" t="s">
        <v>208</v>
      </c>
      <c r="E154" s="18">
        <v>2020</v>
      </c>
      <c r="F154" s="18" t="s">
        <v>26</v>
      </c>
      <c r="G154" s="139">
        <v>2451</v>
      </c>
      <c r="H154" s="21">
        <v>44252</v>
      </c>
      <c r="I154" s="175" t="s">
        <v>21</v>
      </c>
    </row>
    <row r="155" spans="1:9" ht="15.75" customHeight="1" x14ac:dyDescent="0.25">
      <c r="A155" s="15" t="s">
        <v>560</v>
      </c>
      <c r="B155" s="13" t="s">
        <v>556</v>
      </c>
      <c r="C155" t="s">
        <v>54</v>
      </c>
      <c r="D155" s="15" t="s">
        <v>61</v>
      </c>
      <c r="E155" s="11">
        <v>2020</v>
      </c>
      <c r="F155" s="11" t="s">
        <v>20</v>
      </c>
      <c r="G155" s="142">
        <v>451</v>
      </c>
      <c r="H155" s="3">
        <v>44252</v>
      </c>
      <c r="I155" s="171" t="s">
        <v>21</v>
      </c>
    </row>
    <row r="156" spans="1:9" ht="15.75" customHeight="1" x14ac:dyDescent="0.25">
      <c r="A156" s="15" t="s">
        <v>561</v>
      </c>
      <c r="B156" s="13" t="s">
        <v>556</v>
      </c>
      <c r="C156" t="s">
        <v>54</v>
      </c>
      <c r="D156" s="15" t="s">
        <v>61</v>
      </c>
      <c r="E156" s="11">
        <v>2020</v>
      </c>
      <c r="F156" s="11" t="s">
        <v>24</v>
      </c>
      <c r="G156" s="142">
        <v>176</v>
      </c>
      <c r="H156" s="3">
        <v>44252</v>
      </c>
      <c r="I156" s="171" t="s">
        <v>21</v>
      </c>
    </row>
    <row r="157" spans="1:9" ht="15.75" customHeight="1" x14ac:dyDescent="0.25">
      <c r="A157" s="15" t="s">
        <v>562</v>
      </c>
      <c r="B157" s="13" t="s">
        <v>556</v>
      </c>
      <c r="C157" t="s">
        <v>54</v>
      </c>
      <c r="D157" s="15" t="s">
        <v>61</v>
      </c>
      <c r="E157" s="11">
        <v>2020</v>
      </c>
      <c r="F157" s="11" t="s">
        <v>26</v>
      </c>
      <c r="G157" s="142">
        <v>31301</v>
      </c>
      <c r="H157" s="3">
        <v>44252</v>
      </c>
      <c r="I157" s="171" t="s">
        <v>21</v>
      </c>
    </row>
    <row r="158" spans="1:9" ht="15.75" customHeight="1" x14ac:dyDescent="0.25">
      <c r="A158" s="17" t="s">
        <v>569</v>
      </c>
      <c r="B158" s="20" t="s">
        <v>544</v>
      </c>
      <c r="C158" s="136" t="s">
        <v>212</v>
      </c>
      <c r="D158" s="17" t="s">
        <v>208</v>
      </c>
      <c r="E158" s="18">
        <v>2020</v>
      </c>
      <c r="F158" s="18" t="s">
        <v>20</v>
      </c>
      <c r="G158" s="139">
        <v>3737</v>
      </c>
      <c r="H158" s="21">
        <v>44257</v>
      </c>
      <c r="I158" s="175" t="s">
        <v>21</v>
      </c>
    </row>
    <row r="159" spans="1:9" ht="15.75" customHeight="1" x14ac:dyDescent="0.25">
      <c r="A159" s="17" t="s">
        <v>570</v>
      </c>
      <c r="B159" s="20" t="s">
        <v>544</v>
      </c>
      <c r="C159" s="136" t="s">
        <v>212</v>
      </c>
      <c r="D159" s="17" t="s">
        <v>208</v>
      </c>
      <c r="E159" s="18">
        <v>2020</v>
      </c>
      <c r="F159" s="18" t="s">
        <v>24</v>
      </c>
      <c r="G159" s="139">
        <v>627</v>
      </c>
      <c r="H159" s="21">
        <v>44257</v>
      </c>
      <c r="I159" s="175" t="s">
        <v>21</v>
      </c>
    </row>
    <row r="160" spans="1:9" ht="15.75" customHeight="1" x14ac:dyDescent="0.25">
      <c r="A160" s="17" t="s">
        <v>572</v>
      </c>
      <c r="B160" s="20" t="s">
        <v>544</v>
      </c>
      <c r="C160" s="136" t="s">
        <v>212</v>
      </c>
      <c r="D160" s="17" t="s">
        <v>208</v>
      </c>
      <c r="E160" s="18">
        <v>2020</v>
      </c>
      <c r="F160" s="18" t="s">
        <v>26</v>
      </c>
      <c r="G160" s="139">
        <v>128314</v>
      </c>
      <c r="H160" s="21">
        <v>44257</v>
      </c>
      <c r="I160" s="175" t="s">
        <v>21</v>
      </c>
    </row>
    <row r="161" spans="1:9" ht="15.75" customHeight="1" x14ac:dyDescent="0.25">
      <c r="A161" s="15" t="s">
        <v>552</v>
      </c>
      <c r="B161" s="13" t="s">
        <v>548</v>
      </c>
      <c r="C161" t="s">
        <v>212</v>
      </c>
      <c r="D161" s="15" t="s">
        <v>208</v>
      </c>
      <c r="E161" s="11">
        <v>2020</v>
      </c>
      <c r="F161" s="11" t="s">
        <v>20</v>
      </c>
      <c r="G161" s="142">
        <v>960</v>
      </c>
      <c r="H161" s="3">
        <v>44252</v>
      </c>
      <c r="I161" s="171" t="s">
        <v>21</v>
      </c>
    </row>
    <row r="162" spans="1:9" ht="15.75" customHeight="1" x14ac:dyDescent="0.25">
      <c r="A162" s="15" t="s">
        <v>553</v>
      </c>
      <c r="B162" s="13" t="s">
        <v>548</v>
      </c>
      <c r="C162" t="s">
        <v>212</v>
      </c>
      <c r="D162" s="15" t="s">
        <v>208</v>
      </c>
      <c r="E162" s="11">
        <v>2020</v>
      </c>
      <c r="F162" s="11" t="s">
        <v>24</v>
      </c>
      <c r="G162" s="142">
        <v>189</v>
      </c>
      <c r="H162" s="3">
        <v>44252</v>
      </c>
      <c r="I162" s="171" t="s">
        <v>21</v>
      </c>
    </row>
    <row r="163" spans="1:9" ht="15.75" customHeight="1" x14ac:dyDescent="0.25">
      <c r="A163" s="15" t="s">
        <v>554</v>
      </c>
      <c r="B163" s="13" t="s">
        <v>548</v>
      </c>
      <c r="C163" t="s">
        <v>212</v>
      </c>
      <c r="D163" s="15" t="s">
        <v>208</v>
      </c>
      <c r="E163" s="11">
        <v>2020</v>
      </c>
      <c r="F163" s="11" t="s">
        <v>26</v>
      </c>
      <c r="G163" s="142">
        <v>33246</v>
      </c>
      <c r="H163" s="3">
        <v>44252</v>
      </c>
      <c r="I163" s="171" t="s">
        <v>21</v>
      </c>
    </row>
    <row r="164" spans="1:9" ht="15.75" customHeight="1" x14ac:dyDescent="0.25">
      <c r="A164" s="17" t="s">
        <v>565</v>
      </c>
      <c r="B164" s="20" t="s">
        <v>555</v>
      </c>
      <c r="C164" s="136" t="s">
        <v>445</v>
      </c>
      <c r="D164" s="17" t="s">
        <v>446</v>
      </c>
      <c r="E164" s="18">
        <v>2020</v>
      </c>
      <c r="F164" s="18" t="s">
        <v>20</v>
      </c>
      <c r="G164" s="139">
        <v>1671</v>
      </c>
      <c r="H164" s="21">
        <v>44252</v>
      </c>
      <c r="I164" s="175" t="s">
        <v>21</v>
      </c>
    </row>
    <row r="165" spans="1:9" ht="15.75" customHeight="1" x14ac:dyDescent="0.25">
      <c r="A165" s="17" t="s">
        <v>566</v>
      </c>
      <c r="B165" s="20" t="s">
        <v>555</v>
      </c>
      <c r="C165" s="136" t="s">
        <v>445</v>
      </c>
      <c r="D165" s="17" t="s">
        <v>446</v>
      </c>
      <c r="E165" s="18">
        <v>2020</v>
      </c>
      <c r="F165" s="18" t="s">
        <v>26</v>
      </c>
      <c r="G165" s="139">
        <v>92633</v>
      </c>
      <c r="H165" s="21">
        <v>44252</v>
      </c>
      <c r="I165" s="175" t="s">
        <v>21</v>
      </c>
    </row>
    <row r="166" spans="1:9" ht="15.75" customHeight="1" x14ac:dyDescent="0.25">
      <c r="A166" s="15" t="s">
        <v>586</v>
      </c>
      <c r="B166" s="13" t="s">
        <v>574</v>
      </c>
      <c r="C166" t="s">
        <v>51</v>
      </c>
      <c r="D166" s="15" t="s">
        <v>332</v>
      </c>
      <c r="E166" s="11">
        <v>2020</v>
      </c>
      <c r="F166" s="11" t="s">
        <v>20</v>
      </c>
      <c r="G166" s="142" t="s">
        <v>188</v>
      </c>
      <c r="H166" s="3">
        <v>44258</v>
      </c>
      <c r="I166" s="171" t="s">
        <v>21</v>
      </c>
    </row>
    <row r="167" spans="1:9" ht="15.75" customHeight="1" x14ac:dyDescent="0.25">
      <c r="A167" s="17" t="s">
        <v>580</v>
      </c>
      <c r="B167" s="20" t="s">
        <v>203</v>
      </c>
      <c r="C167" s="136" t="s">
        <v>212</v>
      </c>
      <c r="D167" s="17" t="s">
        <v>208</v>
      </c>
      <c r="E167" s="18">
        <v>2020</v>
      </c>
      <c r="F167" s="18" t="s">
        <v>20</v>
      </c>
      <c r="G167" s="139">
        <v>1188</v>
      </c>
      <c r="H167" s="21">
        <v>44265</v>
      </c>
      <c r="I167" s="175" t="s">
        <v>21</v>
      </c>
    </row>
    <row r="168" spans="1:9" ht="15.75" customHeight="1" x14ac:dyDescent="0.25">
      <c r="A168" s="17" t="s">
        <v>581</v>
      </c>
      <c r="B168" s="20" t="s">
        <v>203</v>
      </c>
      <c r="C168" s="136" t="s">
        <v>212</v>
      </c>
      <c r="D168" s="17" t="s">
        <v>208</v>
      </c>
      <c r="E168" s="18">
        <v>2020</v>
      </c>
      <c r="F168" s="18" t="s">
        <v>24</v>
      </c>
      <c r="G168" s="139">
        <v>144</v>
      </c>
      <c r="H168" s="21">
        <v>44265</v>
      </c>
      <c r="I168" s="175" t="s">
        <v>21</v>
      </c>
    </row>
    <row r="169" spans="1:9" ht="15.75" customHeight="1" x14ac:dyDescent="0.25">
      <c r="A169" s="17" t="s">
        <v>582</v>
      </c>
      <c r="B169" s="20" t="s">
        <v>203</v>
      </c>
      <c r="C169" s="136" t="s">
        <v>212</v>
      </c>
      <c r="D169" s="17" t="s">
        <v>208</v>
      </c>
      <c r="E169" s="18">
        <v>2020</v>
      </c>
      <c r="F169" s="18" t="s">
        <v>26</v>
      </c>
      <c r="G169" s="139">
        <v>8669</v>
      </c>
      <c r="H169" s="21">
        <v>44265</v>
      </c>
      <c r="I169" s="175" t="s">
        <v>21</v>
      </c>
    </row>
    <row r="170" spans="1:9" ht="15.75" customHeight="1" x14ac:dyDescent="0.25">
      <c r="A170" s="11" t="s">
        <v>587</v>
      </c>
      <c r="B170" s="13" t="s">
        <v>585</v>
      </c>
      <c r="C170" t="s">
        <v>51</v>
      </c>
      <c r="D170" s="15" t="s">
        <v>482</v>
      </c>
      <c r="E170" s="11">
        <v>2020</v>
      </c>
      <c r="F170" s="11" t="s">
        <v>20</v>
      </c>
      <c r="G170" s="142">
        <v>3</v>
      </c>
      <c r="H170" s="3">
        <v>44265</v>
      </c>
      <c r="I170" s="171" t="s">
        <v>21</v>
      </c>
    </row>
    <row r="171" spans="1:9" ht="15.75" customHeight="1" x14ac:dyDescent="0.25">
      <c r="A171" s="15" t="s">
        <v>485</v>
      </c>
      <c r="B171" s="13" t="s">
        <v>585</v>
      </c>
      <c r="C171" t="s">
        <v>51</v>
      </c>
      <c r="D171" s="15" t="s">
        <v>482</v>
      </c>
      <c r="E171" s="11">
        <v>2020</v>
      </c>
      <c r="F171" s="11" t="s">
        <v>24</v>
      </c>
      <c r="G171" s="142" t="s">
        <v>188</v>
      </c>
      <c r="H171" s="3">
        <v>44265</v>
      </c>
      <c r="I171" s="171" t="s">
        <v>21</v>
      </c>
    </row>
    <row r="172" spans="1:9" ht="15.75" customHeight="1" x14ac:dyDescent="0.25">
      <c r="A172" s="18" t="s">
        <v>598</v>
      </c>
      <c r="B172" s="20" t="s">
        <v>595</v>
      </c>
      <c r="C172" s="136" t="s">
        <v>51</v>
      </c>
      <c r="D172" s="17" t="s">
        <v>482</v>
      </c>
      <c r="E172" s="18">
        <v>2020</v>
      </c>
      <c r="F172" s="18" t="s">
        <v>20</v>
      </c>
      <c r="G172" s="139">
        <v>1</v>
      </c>
      <c r="H172" s="21">
        <v>44301</v>
      </c>
      <c r="I172" s="175" t="s">
        <v>21</v>
      </c>
    </row>
    <row r="173" spans="1:9" ht="15.75" customHeight="1" x14ac:dyDescent="0.25">
      <c r="A173" s="17" t="s">
        <v>485</v>
      </c>
      <c r="B173" s="20" t="s">
        <v>595</v>
      </c>
      <c r="C173" s="136" t="s">
        <v>51</v>
      </c>
      <c r="D173" s="17" t="s">
        <v>482</v>
      </c>
      <c r="E173" s="18">
        <v>2020</v>
      </c>
      <c r="F173" s="18" t="s">
        <v>24</v>
      </c>
      <c r="G173" s="139" t="s">
        <v>188</v>
      </c>
      <c r="H173" s="21">
        <v>44301</v>
      </c>
      <c r="I173" s="175" t="s">
        <v>21</v>
      </c>
    </row>
    <row r="174" spans="1:9" ht="15.75" customHeight="1" x14ac:dyDescent="0.25">
      <c r="A174" s="15" t="s">
        <v>604</v>
      </c>
      <c r="B174" s="13" t="s">
        <v>601</v>
      </c>
      <c r="C174" t="s">
        <v>241</v>
      </c>
      <c r="D174" s="15" t="s">
        <v>602</v>
      </c>
      <c r="E174" s="11">
        <v>2020</v>
      </c>
      <c r="F174" s="11" t="s">
        <v>20</v>
      </c>
      <c r="G174" s="142" t="s">
        <v>188</v>
      </c>
      <c r="H174" s="3">
        <v>44301</v>
      </c>
      <c r="I174" s="171" t="s">
        <v>21</v>
      </c>
    </row>
    <row r="175" spans="1:9" ht="15.75" customHeight="1" x14ac:dyDescent="0.25">
      <c r="A175" s="15" t="s">
        <v>603</v>
      </c>
      <c r="B175" s="13" t="s">
        <v>601</v>
      </c>
      <c r="C175" t="s">
        <v>241</v>
      </c>
      <c r="D175" s="15" t="s">
        <v>602</v>
      </c>
      <c r="E175" s="11">
        <v>2020</v>
      </c>
      <c r="F175" s="11" t="s">
        <v>24</v>
      </c>
      <c r="G175" s="142" t="s">
        <v>188</v>
      </c>
      <c r="H175" s="3">
        <v>44301</v>
      </c>
      <c r="I175" s="171" t="s">
        <v>21</v>
      </c>
    </row>
    <row r="176" spans="1:9" ht="15.75" customHeight="1" x14ac:dyDescent="0.25">
      <c r="A176" s="17" t="s">
        <v>609</v>
      </c>
      <c r="B176" s="20" t="s">
        <v>608</v>
      </c>
      <c r="C176" s="136" t="s">
        <v>54</v>
      </c>
      <c r="D176" s="17" t="s">
        <v>32</v>
      </c>
      <c r="E176" s="18">
        <v>2020</v>
      </c>
      <c r="F176" s="18" t="s">
        <v>20</v>
      </c>
      <c r="G176" s="139">
        <v>16</v>
      </c>
      <c r="H176" s="21">
        <v>44316</v>
      </c>
      <c r="I176" s="175" t="s">
        <v>21</v>
      </c>
    </row>
    <row r="177" spans="1:10" ht="15.75" customHeight="1" x14ac:dyDescent="0.25">
      <c r="A177" s="17" t="s">
        <v>611</v>
      </c>
      <c r="B177" s="20" t="s">
        <v>608</v>
      </c>
      <c r="C177" s="136" t="s">
        <v>54</v>
      </c>
      <c r="D177" s="17" t="s">
        <v>32</v>
      </c>
      <c r="E177" s="18">
        <v>2020</v>
      </c>
      <c r="F177" s="18" t="s">
        <v>24</v>
      </c>
      <c r="G177" s="139">
        <v>3</v>
      </c>
      <c r="H177" s="21">
        <v>44316</v>
      </c>
      <c r="I177" s="136" t="s">
        <v>21</v>
      </c>
    </row>
    <row r="178" spans="1:10" ht="15.75" customHeight="1" x14ac:dyDescent="0.25">
      <c r="A178" s="17" t="s">
        <v>610</v>
      </c>
      <c r="B178" s="20" t="s">
        <v>608</v>
      </c>
      <c r="C178" s="136" t="s">
        <v>54</v>
      </c>
      <c r="D178" s="17" t="s">
        <v>32</v>
      </c>
      <c r="E178" s="18">
        <v>2020</v>
      </c>
      <c r="F178" s="18" t="s">
        <v>26</v>
      </c>
      <c r="G178" s="139">
        <v>5075</v>
      </c>
      <c r="H178" s="21">
        <v>44316</v>
      </c>
      <c r="I178" s="136" t="s">
        <v>21</v>
      </c>
    </row>
    <row r="179" spans="1:10" ht="15.75" customHeight="1" x14ac:dyDescent="0.25">
      <c r="A179" s="15" t="s">
        <v>615</v>
      </c>
      <c r="B179" s="13" t="s">
        <v>33</v>
      </c>
      <c r="C179" t="s">
        <v>53</v>
      </c>
      <c r="D179" s="15" t="s">
        <v>38</v>
      </c>
      <c r="E179" s="11">
        <v>2020</v>
      </c>
      <c r="F179" s="11" t="s">
        <v>20</v>
      </c>
      <c r="G179" s="142">
        <v>513</v>
      </c>
      <c r="H179" s="3">
        <v>44350</v>
      </c>
      <c r="I179" t="s">
        <v>21</v>
      </c>
    </row>
    <row r="180" spans="1:10" ht="15.75" customHeight="1" x14ac:dyDescent="0.25">
      <c r="A180" t="s">
        <v>616</v>
      </c>
      <c r="B180" s="13" t="s">
        <v>33</v>
      </c>
      <c r="C180" t="s">
        <v>53</v>
      </c>
      <c r="D180" s="15" t="s">
        <v>38</v>
      </c>
      <c r="E180" s="11">
        <v>2020</v>
      </c>
      <c r="F180" s="11" t="s">
        <v>24</v>
      </c>
      <c r="G180" s="142">
        <v>30</v>
      </c>
      <c r="H180" s="3">
        <v>44350</v>
      </c>
      <c r="I180" t="s">
        <v>21</v>
      </c>
    </row>
    <row r="181" spans="1:10" ht="15.75" customHeight="1" x14ac:dyDescent="0.25">
      <c r="A181" s="15" t="s">
        <v>617</v>
      </c>
      <c r="B181" s="13" t="s">
        <v>33</v>
      </c>
      <c r="C181" t="s">
        <v>53</v>
      </c>
      <c r="D181" s="15" t="s">
        <v>38</v>
      </c>
      <c r="E181" s="11">
        <v>2020</v>
      </c>
      <c r="F181" s="11" t="s">
        <v>26</v>
      </c>
      <c r="G181" s="142">
        <v>2817</v>
      </c>
      <c r="H181" s="3">
        <v>44350</v>
      </c>
      <c r="I181" t="s">
        <v>21</v>
      </c>
    </row>
    <row r="182" spans="1:10" ht="15.75" customHeight="1" x14ac:dyDescent="0.25">
      <c r="A182" s="136" t="s">
        <v>623</v>
      </c>
      <c r="B182" s="20" t="s">
        <v>625</v>
      </c>
      <c r="C182" s="136" t="s">
        <v>626</v>
      </c>
      <c r="D182" s="17" t="s">
        <v>362</v>
      </c>
      <c r="E182" s="18">
        <v>2020</v>
      </c>
      <c r="F182" s="18" t="s">
        <v>20</v>
      </c>
      <c r="G182" s="139">
        <v>3</v>
      </c>
      <c r="H182" s="21">
        <v>44277</v>
      </c>
      <c r="I182" s="136" t="s">
        <v>21</v>
      </c>
    </row>
    <row r="183" spans="1:10" ht="15.75" customHeight="1" x14ac:dyDescent="0.25">
      <c r="A183" s="136" t="s">
        <v>624</v>
      </c>
      <c r="B183" s="20" t="s">
        <v>625</v>
      </c>
      <c r="C183" s="136" t="s">
        <v>626</v>
      </c>
      <c r="D183" s="17" t="s">
        <v>362</v>
      </c>
      <c r="E183" s="18">
        <v>2020</v>
      </c>
      <c r="F183" s="18" t="s">
        <v>24</v>
      </c>
      <c r="G183" s="139" t="s">
        <v>188</v>
      </c>
      <c r="H183" s="21">
        <v>44277</v>
      </c>
      <c r="I183" s="136" t="s">
        <v>21</v>
      </c>
    </row>
    <row r="184" spans="1:10" ht="15.75" customHeight="1" x14ac:dyDescent="0.25">
      <c r="A184" s="15" t="s">
        <v>650</v>
      </c>
      <c r="B184" s="13" t="s">
        <v>649</v>
      </c>
      <c r="C184" t="s">
        <v>433</v>
      </c>
      <c r="D184" s="15" t="s">
        <v>411</v>
      </c>
      <c r="E184" s="11">
        <v>2020</v>
      </c>
      <c r="F184" s="11" t="s">
        <v>20</v>
      </c>
      <c r="G184" s="142" t="s">
        <v>188</v>
      </c>
      <c r="H184" s="170">
        <v>44552</v>
      </c>
      <c r="I184" s="11" t="s">
        <v>21</v>
      </c>
      <c r="J184" s="142"/>
    </row>
    <row r="185" spans="1:10" s="11" customFormat="1" ht="15.75" customHeight="1" x14ac:dyDescent="0.25">
      <c r="A185" s="15" t="s">
        <v>651</v>
      </c>
      <c r="B185" s="15" t="s">
        <v>648</v>
      </c>
      <c r="C185" s="11" t="s">
        <v>433</v>
      </c>
      <c r="D185" s="15" t="s">
        <v>411</v>
      </c>
      <c r="E185" s="11">
        <v>2020</v>
      </c>
      <c r="F185" s="11" t="s">
        <v>24</v>
      </c>
      <c r="G185" s="223" t="s">
        <v>188</v>
      </c>
      <c r="H185" s="170">
        <v>44552</v>
      </c>
      <c r="I185" s="11" t="s">
        <v>21</v>
      </c>
      <c r="J185" s="223"/>
    </row>
    <row r="186" spans="1:10" ht="15.75" customHeight="1" x14ac:dyDescent="0.25">
      <c r="A186" s="17" t="s">
        <v>764</v>
      </c>
      <c r="B186" s="20" t="s">
        <v>755</v>
      </c>
      <c r="C186" s="136" t="s">
        <v>241</v>
      </c>
      <c r="D186" s="17" t="s">
        <v>602</v>
      </c>
      <c r="E186" s="18">
        <v>2021</v>
      </c>
      <c r="F186" s="18" t="s">
        <v>20</v>
      </c>
      <c r="G186" s="139">
        <v>2</v>
      </c>
      <c r="H186" s="21">
        <v>44734</v>
      </c>
      <c r="I186" s="18" t="s">
        <v>21</v>
      </c>
    </row>
    <row r="187" spans="1:10" s="147" customFormat="1" ht="15.75" customHeight="1" thickBot="1" x14ac:dyDescent="0.3">
      <c r="A187" s="325" t="s">
        <v>756</v>
      </c>
      <c r="B187" s="325" t="s">
        <v>755</v>
      </c>
      <c r="C187" s="326" t="s">
        <v>241</v>
      </c>
      <c r="D187" s="325" t="s">
        <v>602</v>
      </c>
      <c r="E187" s="326">
        <v>2021</v>
      </c>
      <c r="F187" s="326" t="s">
        <v>24</v>
      </c>
      <c r="G187" s="327" t="s">
        <v>188</v>
      </c>
      <c r="H187" s="328">
        <v>44734</v>
      </c>
      <c r="I187" s="326" t="s">
        <v>21</v>
      </c>
    </row>
    <row r="188" spans="1:10" ht="15.75" customHeight="1" x14ac:dyDescent="0.25">
      <c r="A188" s="27" t="s">
        <v>655</v>
      </c>
      <c r="B188" s="13" t="s">
        <v>14</v>
      </c>
      <c r="C188" t="s">
        <v>51</v>
      </c>
      <c r="D188" s="15" t="s">
        <v>19</v>
      </c>
      <c r="E188" s="11">
        <v>2021</v>
      </c>
      <c r="F188" s="11" t="s">
        <v>20</v>
      </c>
      <c r="G188" s="142">
        <v>597</v>
      </c>
      <c r="H188" s="3">
        <v>44588</v>
      </c>
      <c r="I188" s="11" t="s">
        <v>21</v>
      </c>
    </row>
    <row r="189" spans="1:10" ht="15.75" customHeight="1" x14ac:dyDescent="0.25">
      <c r="A189" s="27" t="s">
        <v>656</v>
      </c>
      <c r="B189" s="13" t="s">
        <v>14</v>
      </c>
      <c r="C189" t="s">
        <v>51</v>
      </c>
      <c r="D189" s="15" t="s">
        <v>19</v>
      </c>
      <c r="E189" s="11">
        <v>2021</v>
      </c>
      <c r="F189" s="11" t="s">
        <v>24</v>
      </c>
      <c r="G189" s="142">
        <v>91</v>
      </c>
      <c r="H189" s="3">
        <v>44588</v>
      </c>
      <c r="I189" s="11" t="s">
        <v>21</v>
      </c>
    </row>
    <row r="190" spans="1:10" ht="15.75" customHeight="1" x14ac:dyDescent="0.25">
      <c r="A190" s="27" t="s">
        <v>657</v>
      </c>
      <c r="B190" s="13" t="s">
        <v>14</v>
      </c>
      <c r="C190" t="s">
        <v>51</v>
      </c>
      <c r="D190" s="15" t="s">
        <v>19</v>
      </c>
      <c r="E190" s="11">
        <v>2021</v>
      </c>
      <c r="F190" s="11" t="s">
        <v>26</v>
      </c>
      <c r="G190" s="142">
        <v>11242</v>
      </c>
      <c r="H190" s="3">
        <v>44588</v>
      </c>
      <c r="I190" s="11" t="s">
        <v>21</v>
      </c>
    </row>
    <row r="191" spans="1:10" ht="15.75" customHeight="1" x14ac:dyDescent="0.25">
      <c r="A191" s="136" t="s">
        <v>683</v>
      </c>
      <c r="B191" s="136" t="s">
        <v>542</v>
      </c>
      <c r="C191" s="136" t="s">
        <v>212</v>
      </c>
      <c r="D191" s="17" t="s">
        <v>208</v>
      </c>
      <c r="E191" s="18">
        <v>2021</v>
      </c>
      <c r="F191" s="18" t="s">
        <v>20</v>
      </c>
      <c r="G191" s="139">
        <v>159</v>
      </c>
      <c r="H191" s="21">
        <v>44606</v>
      </c>
      <c r="I191" s="18" t="s">
        <v>21</v>
      </c>
    </row>
    <row r="192" spans="1:10" ht="15.75" customHeight="1" x14ac:dyDescent="0.25">
      <c r="A192" s="136" t="s">
        <v>684</v>
      </c>
      <c r="B192" s="136" t="s">
        <v>542</v>
      </c>
      <c r="C192" s="136" t="s">
        <v>212</v>
      </c>
      <c r="D192" s="17" t="s">
        <v>208</v>
      </c>
      <c r="E192" s="18">
        <v>2021</v>
      </c>
      <c r="F192" s="18" t="s">
        <v>24</v>
      </c>
      <c r="G192" s="139">
        <v>18</v>
      </c>
      <c r="H192" s="21">
        <v>44606</v>
      </c>
      <c r="I192" s="18" t="s">
        <v>21</v>
      </c>
    </row>
    <row r="193" spans="1:9" ht="15.75" customHeight="1" x14ac:dyDescent="0.25">
      <c r="A193" s="136" t="s">
        <v>685</v>
      </c>
      <c r="B193" s="136" t="s">
        <v>542</v>
      </c>
      <c r="C193" s="136" t="s">
        <v>212</v>
      </c>
      <c r="D193" s="17" t="s">
        <v>208</v>
      </c>
      <c r="E193" s="18">
        <v>2021</v>
      </c>
      <c r="F193" s="18" t="s">
        <v>26</v>
      </c>
      <c r="G193" s="139">
        <v>1697</v>
      </c>
      <c r="H193" s="21">
        <v>44606</v>
      </c>
      <c r="I193" s="18" t="s">
        <v>21</v>
      </c>
    </row>
    <row r="194" spans="1:9" ht="15.75" customHeight="1" x14ac:dyDescent="0.25">
      <c r="A194" t="s">
        <v>680</v>
      </c>
      <c r="B194" t="s">
        <v>556</v>
      </c>
      <c r="C194" t="s">
        <v>54</v>
      </c>
      <c r="D194" s="15" t="s">
        <v>61</v>
      </c>
      <c r="E194" s="11">
        <v>2021</v>
      </c>
      <c r="F194" s="11" t="s">
        <v>20</v>
      </c>
      <c r="G194" s="142">
        <v>1077</v>
      </c>
      <c r="H194" s="3">
        <v>44606</v>
      </c>
      <c r="I194" s="11" t="s">
        <v>21</v>
      </c>
    </row>
    <row r="195" spans="1:9" ht="15.75" customHeight="1" x14ac:dyDescent="0.25">
      <c r="A195" t="s">
        <v>681</v>
      </c>
      <c r="B195" t="s">
        <v>556</v>
      </c>
      <c r="C195" t="s">
        <v>54</v>
      </c>
      <c r="D195" s="15" t="s">
        <v>61</v>
      </c>
      <c r="E195" s="11">
        <v>2021</v>
      </c>
      <c r="F195" s="11" t="s">
        <v>24</v>
      </c>
      <c r="G195" s="142">
        <v>131</v>
      </c>
      <c r="H195" s="3">
        <v>44606</v>
      </c>
      <c r="I195" s="11" t="s">
        <v>21</v>
      </c>
    </row>
    <row r="196" spans="1:9" ht="15.75" customHeight="1" x14ac:dyDescent="0.25">
      <c r="A196" t="s">
        <v>682</v>
      </c>
      <c r="B196" t="s">
        <v>556</v>
      </c>
      <c r="C196" t="s">
        <v>54</v>
      </c>
      <c r="D196" s="15" t="s">
        <v>61</v>
      </c>
      <c r="E196" s="11">
        <v>2021</v>
      </c>
      <c r="F196" s="11" t="s">
        <v>26</v>
      </c>
      <c r="G196" s="142">
        <v>7812</v>
      </c>
      <c r="H196" s="3">
        <v>44606</v>
      </c>
      <c r="I196" s="11" t="s">
        <v>21</v>
      </c>
    </row>
    <row r="197" spans="1:9" ht="15.75" customHeight="1" x14ac:dyDescent="0.25">
      <c r="A197" s="136" t="s">
        <v>670</v>
      </c>
      <c r="B197" s="136" t="s">
        <v>544</v>
      </c>
      <c r="C197" s="136" t="s">
        <v>212</v>
      </c>
      <c r="D197" s="17" t="s">
        <v>208</v>
      </c>
      <c r="E197" s="18">
        <v>2021</v>
      </c>
      <c r="F197" s="18" t="s">
        <v>24</v>
      </c>
      <c r="G197" s="139">
        <v>322</v>
      </c>
      <c r="H197" s="21">
        <v>44606</v>
      </c>
      <c r="I197" s="18" t="s">
        <v>21</v>
      </c>
    </row>
    <row r="198" spans="1:9" ht="15.75" customHeight="1" x14ac:dyDescent="0.25">
      <c r="A198" s="136" t="s">
        <v>669</v>
      </c>
      <c r="B198" s="136" t="s">
        <v>544</v>
      </c>
      <c r="C198" s="136" t="s">
        <v>212</v>
      </c>
      <c r="D198" s="17" t="s">
        <v>208</v>
      </c>
      <c r="E198" s="18">
        <v>2021</v>
      </c>
      <c r="F198" s="18" t="s">
        <v>26</v>
      </c>
      <c r="G198" s="139">
        <v>100092</v>
      </c>
      <c r="H198" s="21">
        <v>44606</v>
      </c>
      <c r="I198" s="18" t="s">
        <v>21</v>
      </c>
    </row>
    <row r="199" spans="1:9" ht="15.75" customHeight="1" x14ac:dyDescent="0.25">
      <c r="A199" t="s">
        <v>674</v>
      </c>
      <c r="B199" t="s">
        <v>548</v>
      </c>
      <c r="C199" t="s">
        <v>212</v>
      </c>
      <c r="D199" s="15" t="s">
        <v>208</v>
      </c>
      <c r="E199" s="11">
        <v>2021</v>
      </c>
      <c r="F199" s="11" t="s">
        <v>20</v>
      </c>
      <c r="G199">
        <v>1054</v>
      </c>
      <c r="H199" s="3">
        <v>44606</v>
      </c>
      <c r="I199" s="11" t="s">
        <v>21</v>
      </c>
    </row>
    <row r="200" spans="1:9" ht="15.75" customHeight="1" x14ac:dyDescent="0.25">
      <c r="A200" t="s">
        <v>675</v>
      </c>
      <c r="B200" t="s">
        <v>548</v>
      </c>
      <c r="C200" t="s">
        <v>212</v>
      </c>
      <c r="D200" s="15" t="s">
        <v>208</v>
      </c>
      <c r="E200" s="11">
        <v>2021</v>
      </c>
      <c r="F200" s="11" t="s">
        <v>24</v>
      </c>
      <c r="G200" s="142">
        <v>234</v>
      </c>
      <c r="H200" s="3">
        <v>44606</v>
      </c>
      <c r="I200" s="11" t="s">
        <v>21</v>
      </c>
    </row>
    <row r="201" spans="1:9" ht="15.75" customHeight="1" x14ac:dyDescent="0.25">
      <c r="A201" t="s">
        <v>676</v>
      </c>
      <c r="B201" t="s">
        <v>548</v>
      </c>
      <c r="C201" t="s">
        <v>212</v>
      </c>
      <c r="D201" s="15" t="s">
        <v>208</v>
      </c>
      <c r="E201" s="11">
        <v>2021</v>
      </c>
      <c r="F201" s="11" t="s">
        <v>26</v>
      </c>
      <c r="G201" s="142">
        <v>23127</v>
      </c>
      <c r="H201" s="3">
        <v>44606</v>
      </c>
      <c r="I201" s="11" t="s">
        <v>21</v>
      </c>
    </row>
    <row r="202" spans="1:9" ht="15.75" customHeight="1" x14ac:dyDescent="0.25">
      <c r="A202" s="136" t="s">
        <v>677</v>
      </c>
      <c r="B202" s="136" t="s">
        <v>555</v>
      </c>
      <c r="C202" s="136" t="s">
        <v>445</v>
      </c>
      <c r="D202" s="17" t="s">
        <v>446</v>
      </c>
      <c r="E202" s="18">
        <v>2021</v>
      </c>
      <c r="F202" s="18" t="s">
        <v>20</v>
      </c>
      <c r="G202" s="139">
        <v>2041</v>
      </c>
      <c r="H202" s="21">
        <v>44606</v>
      </c>
      <c r="I202" s="18" t="s">
        <v>21</v>
      </c>
    </row>
    <row r="203" spans="1:9" ht="15.75" customHeight="1" x14ac:dyDescent="0.25">
      <c r="A203" s="136" t="s">
        <v>678</v>
      </c>
      <c r="B203" s="136" t="s">
        <v>555</v>
      </c>
      <c r="C203" s="136" t="s">
        <v>445</v>
      </c>
      <c r="D203" s="17" t="s">
        <v>446</v>
      </c>
      <c r="E203" s="18">
        <v>2021</v>
      </c>
      <c r="F203" s="18" t="s">
        <v>24</v>
      </c>
      <c r="G203" s="139">
        <v>476</v>
      </c>
      <c r="H203" s="21">
        <v>44606</v>
      </c>
      <c r="I203" s="18" t="s">
        <v>21</v>
      </c>
    </row>
    <row r="204" spans="1:9" ht="15.75" customHeight="1" x14ac:dyDescent="0.25">
      <c r="A204" s="136" t="s">
        <v>679</v>
      </c>
      <c r="B204" s="136" t="s">
        <v>555</v>
      </c>
      <c r="C204" s="136" t="s">
        <v>445</v>
      </c>
      <c r="D204" s="17" t="s">
        <v>446</v>
      </c>
      <c r="E204" s="18">
        <v>2021</v>
      </c>
      <c r="F204" s="18" t="s">
        <v>26</v>
      </c>
      <c r="G204" s="139">
        <v>38117</v>
      </c>
      <c r="H204" s="21">
        <v>44606</v>
      </c>
      <c r="I204" s="18" t="s">
        <v>21</v>
      </c>
    </row>
    <row r="205" spans="1:9" ht="15.75" customHeight="1" x14ac:dyDescent="0.25">
      <c r="A205" t="s">
        <v>701</v>
      </c>
      <c r="B205" s="13" t="s">
        <v>501</v>
      </c>
      <c r="C205" t="s">
        <v>54</v>
      </c>
      <c r="D205" s="288" t="s">
        <v>45</v>
      </c>
      <c r="E205" s="11">
        <v>2021</v>
      </c>
      <c r="F205" s="11" t="s">
        <v>20</v>
      </c>
      <c r="G205" s="142">
        <v>1858</v>
      </c>
      <c r="H205" s="3">
        <v>44622</v>
      </c>
      <c r="I205" s="11" t="s">
        <v>21</v>
      </c>
    </row>
    <row r="206" spans="1:9" ht="15.75" customHeight="1" x14ac:dyDescent="0.25">
      <c r="A206" t="s">
        <v>702</v>
      </c>
      <c r="B206" s="13" t="s">
        <v>501</v>
      </c>
      <c r="C206" t="s">
        <v>54</v>
      </c>
      <c r="D206" s="15" t="s">
        <v>45</v>
      </c>
      <c r="E206" s="11">
        <v>2021</v>
      </c>
      <c r="F206" s="11" t="s">
        <v>24</v>
      </c>
      <c r="G206" s="142">
        <v>270</v>
      </c>
      <c r="H206" s="3">
        <v>44622</v>
      </c>
      <c r="I206" s="11" t="s">
        <v>21</v>
      </c>
    </row>
    <row r="207" spans="1:9" ht="15.75" customHeight="1" x14ac:dyDescent="0.25">
      <c r="A207" t="s">
        <v>703</v>
      </c>
      <c r="B207" s="13" t="s">
        <v>501</v>
      </c>
      <c r="C207" t="s">
        <v>54</v>
      </c>
      <c r="D207" s="15" t="s">
        <v>45</v>
      </c>
      <c r="E207" s="11">
        <v>2021</v>
      </c>
      <c r="F207" s="11" t="s">
        <v>26</v>
      </c>
      <c r="G207" s="142">
        <v>39580</v>
      </c>
      <c r="H207" s="3">
        <v>44622</v>
      </c>
      <c r="I207" s="11" t="s">
        <v>21</v>
      </c>
    </row>
    <row r="208" spans="1:9" ht="15.75" customHeight="1" x14ac:dyDescent="0.25">
      <c r="A208" s="136" t="s">
        <v>704</v>
      </c>
      <c r="B208" s="20" t="s">
        <v>530</v>
      </c>
      <c r="C208" s="136" t="s">
        <v>54</v>
      </c>
      <c r="D208" s="17" t="s">
        <v>49</v>
      </c>
      <c r="E208" s="18">
        <v>2021</v>
      </c>
      <c r="F208" s="18" t="s">
        <v>20</v>
      </c>
      <c r="G208" s="139">
        <v>549</v>
      </c>
      <c r="H208" s="21">
        <v>44622</v>
      </c>
      <c r="I208" s="18" t="s">
        <v>21</v>
      </c>
    </row>
    <row r="209" spans="1:9" ht="15.75" customHeight="1" x14ac:dyDescent="0.25">
      <c r="A209" s="136" t="s">
        <v>705</v>
      </c>
      <c r="B209" s="20" t="s">
        <v>530</v>
      </c>
      <c r="C209" s="136" t="s">
        <v>54</v>
      </c>
      <c r="D209" s="17" t="s">
        <v>49</v>
      </c>
      <c r="E209" s="18">
        <v>2021</v>
      </c>
      <c r="F209" s="18" t="s">
        <v>24</v>
      </c>
      <c r="G209" s="139">
        <v>107</v>
      </c>
      <c r="H209" s="21">
        <v>44622</v>
      </c>
      <c r="I209" s="18" t="s">
        <v>21</v>
      </c>
    </row>
    <row r="210" spans="1:9" ht="15.75" customHeight="1" x14ac:dyDescent="0.25">
      <c r="A210" s="136" t="s">
        <v>706</v>
      </c>
      <c r="B210" s="20" t="s">
        <v>530</v>
      </c>
      <c r="C210" s="136" t="s">
        <v>54</v>
      </c>
      <c r="D210" s="17" t="s">
        <v>49</v>
      </c>
      <c r="E210" s="18">
        <v>2021</v>
      </c>
      <c r="F210" s="18" t="s">
        <v>26</v>
      </c>
      <c r="G210" s="139">
        <v>18286</v>
      </c>
      <c r="H210" s="21">
        <v>44622</v>
      </c>
      <c r="I210" s="18" t="s">
        <v>21</v>
      </c>
    </row>
    <row r="211" spans="1:9" ht="15.75" customHeight="1" x14ac:dyDescent="0.25">
      <c r="A211" t="s">
        <v>707</v>
      </c>
      <c r="B211" s="13" t="s">
        <v>531</v>
      </c>
      <c r="C211" t="s">
        <v>54</v>
      </c>
      <c r="D211" s="15" t="s">
        <v>58</v>
      </c>
      <c r="E211" s="11">
        <v>2021</v>
      </c>
      <c r="F211" s="11" t="s">
        <v>20</v>
      </c>
      <c r="G211" s="142">
        <v>208</v>
      </c>
      <c r="H211" s="3">
        <v>44622</v>
      </c>
      <c r="I211" s="11" t="s">
        <v>21</v>
      </c>
    </row>
    <row r="212" spans="1:9" ht="15.75" customHeight="1" x14ac:dyDescent="0.25">
      <c r="A212" t="s">
        <v>708</v>
      </c>
      <c r="B212" s="13" t="s">
        <v>531</v>
      </c>
      <c r="C212" t="s">
        <v>54</v>
      </c>
      <c r="D212" s="15" t="s">
        <v>58</v>
      </c>
      <c r="E212" s="11">
        <v>2021</v>
      </c>
      <c r="F212" s="11" t="s">
        <v>24</v>
      </c>
      <c r="G212" s="142">
        <v>38</v>
      </c>
      <c r="H212" s="3">
        <v>44622</v>
      </c>
      <c r="I212" s="11" t="s">
        <v>21</v>
      </c>
    </row>
    <row r="213" spans="1:9" ht="15.75" customHeight="1" x14ac:dyDescent="0.25">
      <c r="A213" t="s">
        <v>709</v>
      </c>
      <c r="B213" s="13" t="s">
        <v>531</v>
      </c>
      <c r="C213" t="s">
        <v>54</v>
      </c>
      <c r="D213" s="15" t="s">
        <v>58</v>
      </c>
      <c r="E213" s="11">
        <v>2021</v>
      </c>
      <c r="F213" s="11" t="s">
        <v>26</v>
      </c>
      <c r="G213" s="142">
        <v>4753</v>
      </c>
      <c r="H213" s="3">
        <v>44622</v>
      </c>
      <c r="I213" s="11" t="s">
        <v>21</v>
      </c>
    </row>
    <row r="214" spans="1:9" ht="15.75" customHeight="1" x14ac:dyDescent="0.25">
      <c r="A214" s="136" t="s">
        <v>710</v>
      </c>
      <c r="B214" s="20" t="s">
        <v>504</v>
      </c>
      <c r="C214" s="136" t="s">
        <v>54</v>
      </c>
      <c r="D214" s="17" t="s">
        <v>32</v>
      </c>
      <c r="E214" s="18">
        <v>2021</v>
      </c>
      <c r="F214" s="18" t="s">
        <v>20</v>
      </c>
      <c r="G214" s="139">
        <v>2799</v>
      </c>
      <c r="H214" s="21">
        <v>44622</v>
      </c>
      <c r="I214" s="18" t="s">
        <v>21</v>
      </c>
    </row>
    <row r="215" spans="1:9" ht="15.75" customHeight="1" x14ac:dyDescent="0.25">
      <c r="A215" s="136" t="s">
        <v>711</v>
      </c>
      <c r="B215" s="20" t="s">
        <v>504</v>
      </c>
      <c r="C215" s="136" t="s">
        <v>54</v>
      </c>
      <c r="D215" s="17" t="s">
        <v>32</v>
      </c>
      <c r="E215" s="18">
        <v>2021</v>
      </c>
      <c r="F215" s="18" t="s">
        <v>24</v>
      </c>
      <c r="G215" s="139">
        <v>326</v>
      </c>
      <c r="H215" s="21">
        <v>44622</v>
      </c>
      <c r="I215" s="18" t="s">
        <v>21</v>
      </c>
    </row>
    <row r="216" spans="1:9" ht="15.75" customHeight="1" x14ac:dyDescent="0.25">
      <c r="A216" s="136" t="s">
        <v>712</v>
      </c>
      <c r="B216" s="20" t="s">
        <v>504</v>
      </c>
      <c r="C216" s="136" t="s">
        <v>54</v>
      </c>
      <c r="D216" s="17" t="s">
        <v>32</v>
      </c>
      <c r="E216" s="18">
        <v>2021</v>
      </c>
      <c r="F216" s="18" t="s">
        <v>26</v>
      </c>
      <c r="G216" s="139">
        <v>48284</v>
      </c>
      <c r="H216" s="21">
        <v>44622</v>
      </c>
      <c r="I216" s="18" t="s">
        <v>21</v>
      </c>
    </row>
    <row r="217" spans="1:9" ht="15.75" customHeight="1" x14ac:dyDescent="0.25">
      <c r="A217" t="s">
        <v>713</v>
      </c>
      <c r="B217" s="13" t="s">
        <v>509</v>
      </c>
      <c r="C217" t="s">
        <v>54</v>
      </c>
      <c r="D217" s="15" t="s">
        <v>61</v>
      </c>
      <c r="E217" s="11">
        <v>2021</v>
      </c>
      <c r="F217" s="11" t="s">
        <v>20</v>
      </c>
      <c r="G217" s="142">
        <v>178</v>
      </c>
      <c r="H217" s="3">
        <v>44622</v>
      </c>
      <c r="I217" s="11" t="s">
        <v>21</v>
      </c>
    </row>
    <row r="218" spans="1:9" ht="15.75" customHeight="1" x14ac:dyDescent="0.25">
      <c r="A218" t="s">
        <v>714</v>
      </c>
      <c r="B218" s="13" t="s">
        <v>509</v>
      </c>
      <c r="C218" t="s">
        <v>54</v>
      </c>
      <c r="D218" s="15" t="s">
        <v>61</v>
      </c>
      <c r="E218" s="11">
        <v>2021</v>
      </c>
      <c r="F218" s="11" t="s">
        <v>24</v>
      </c>
      <c r="G218" s="142">
        <v>33</v>
      </c>
      <c r="H218" s="3">
        <v>44622</v>
      </c>
      <c r="I218" s="11" t="s">
        <v>21</v>
      </c>
    </row>
    <row r="219" spans="1:9" ht="15.75" customHeight="1" x14ac:dyDescent="0.25">
      <c r="A219" t="s">
        <v>715</v>
      </c>
      <c r="B219" s="13" t="s">
        <v>509</v>
      </c>
      <c r="C219" t="s">
        <v>54</v>
      </c>
      <c r="D219" s="15" t="s">
        <v>61</v>
      </c>
      <c r="E219" s="11">
        <v>2021</v>
      </c>
      <c r="F219" s="11" t="s">
        <v>26</v>
      </c>
      <c r="G219" s="142">
        <v>968</v>
      </c>
      <c r="H219" s="3">
        <v>44622</v>
      </c>
      <c r="I219" s="11" t="s">
        <v>21</v>
      </c>
    </row>
    <row r="220" spans="1:9" ht="15.75" customHeight="1" x14ac:dyDescent="0.25">
      <c r="A220" s="136" t="s">
        <v>718</v>
      </c>
      <c r="B220" s="20" t="s">
        <v>512</v>
      </c>
      <c r="C220" s="136" t="s">
        <v>54</v>
      </c>
      <c r="D220" s="17" t="s">
        <v>61</v>
      </c>
      <c r="E220" s="18">
        <v>2021</v>
      </c>
      <c r="F220" s="18" t="s">
        <v>20</v>
      </c>
      <c r="G220" s="139">
        <v>795</v>
      </c>
      <c r="H220" s="21">
        <v>44622</v>
      </c>
      <c r="I220" s="18" t="s">
        <v>21</v>
      </c>
    </row>
    <row r="221" spans="1:9" ht="15.75" customHeight="1" x14ac:dyDescent="0.25">
      <c r="A221" s="136" t="s">
        <v>719</v>
      </c>
      <c r="B221" s="20" t="s">
        <v>512</v>
      </c>
      <c r="C221" s="136" t="s">
        <v>54</v>
      </c>
      <c r="D221" s="17" t="s">
        <v>61</v>
      </c>
      <c r="E221" s="18">
        <v>2021</v>
      </c>
      <c r="F221" s="18" t="s">
        <v>24</v>
      </c>
      <c r="G221" s="139">
        <v>86</v>
      </c>
      <c r="H221" s="21">
        <v>44622</v>
      </c>
      <c r="I221" s="18" t="s">
        <v>21</v>
      </c>
    </row>
    <row r="222" spans="1:9" ht="15.75" customHeight="1" x14ac:dyDescent="0.25">
      <c r="A222" s="136" t="s">
        <v>720</v>
      </c>
      <c r="B222" s="20" t="s">
        <v>512</v>
      </c>
      <c r="C222" s="136" t="s">
        <v>54</v>
      </c>
      <c r="D222" s="17" t="s">
        <v>61</v>
      </c>
      <c r="E222" s="18">
        <v>2021</v>
      </c>
      <c r="F222" s="18" t="s">
        <v>26</v>
      </c>
      <c r="G222" s="139">
        <v>5486</v>
      </c>
      <c r="H222" s="21">
        <v>44622</v>
      </c>
      <c r="I222" s="18" t="s">
        <v>21</v>
      </c>
    </row>
    <row r="223" spans="1:9" ht="15.75" customHeight="1" x14ac:dyDescent="0.25">
      <c r="A223" t="s">
        <v>725</v>
      </c>
      <c r="B223" s="13" t="s">
        <v>489</v>
      </c>
      <c r="C223" t="s">
        <v>191</v>
      </c>
      <c r="D223" s="15" t="s">
        <v>168</v>
      </c>
      <c r="E223" s="11">
        <v>2021</v>
      </c>
      <c r="F223" s="11" t="s">
        <v>20</v>
      </c>
      <c r="G223" s="142">
        <v>74</v>
      </c>
      <c r="H223" s="3">
        <v>44629</v>
      </c>
      <c r="I223" s="11" t="s">
        <v>21</v>
      </c>
    </row>
    <row r="224" spans="1:9" ht="15.75" customHeight="1" x14ac:dyDescent="0.25">
      <c r="A224" t="s">
        <v>726</v>
      </c>
      <c r="B224" s="13" t="s">
        <v>489</v>
      </c>
      <c r="C224" t="s">
        <v>191</v>
      </c>
      <c r="D224" s="15" t="s">
        <v>168</v>
      </c>
      <c r="E224" s="11">
        <v>2021</v>
      </c>
      <c r="F224" s="11" t="s">
        <v>24</v>
      </c>
      <c r="G224" s="142">
        <v>15</v>
      </c>
      <c r="H224" s="3">
        <v>44629</v>
      </c>
      <c r="I224" s="11" t="s">
        <v>21</v>
      </c>
    </row>
    <row r="225" spans="1:9" ht="15.75" customHeight="1" x14ac:dyDescent="0.25">
      <c r="A225" t="s">
        <v>727</v>
      </c>
      <c r="B225" s="13" t="s">
        <v>489</v>
      </c>
      <c r="C225" t="s">
        <v>191</v>
      </c>
      <c r="D225" s="15" t="s">
        <v>168</v>
      </c>
      <c r="E225" s="11">
        <v>2021</v>
      </c>
      <c r="F225" s="11" t="s">
        <v>26</v>
      </c>
      <c r="G225" s="142">
        <v>1341</v>
      </c>
      <c r="H225" s="3">
        <v>44629</v>
      </c>
      <c r="I225" s="11" t="s">
        <v>21</v>
      </c>
    </row>
    <row r="226" spans="1:9" ht="15.75" customHeight="1" x14ac:dyDescent="0.25">
      <c r="A226" s="136" t="s">
        <v>733</v>
      </c>
      <c r="B226" s="20" t="s">
        <v>490</v>
      </c>
      <c r="C226" s="136" t="s">
        <v>191</v>
      </c>
      <c r="D226" s="17" t="s">
        <v>173</v>
      </c>
      <c r="E226" s="18">
        <v>2021</v>
      </c>
      <c r="F226" s="18" t="s">
        <v>20</v>
      </c>
      <c r="G226" s="139">
        <v>586</v>
      </c>
      <c r="H226" s="21">
        <v>44629</v>
      </c>
      <c r="I226" s="18" t="s">
        <v>21</v>
      </c>
    </row>
    <row r="227" spans="1:9" ht="15.75" customHeight="1" x14ac:dyDescent="0.25">
      <c r="A227" s="136" t="s">
        <v>732</v>
      </c>
      <c r="B227" s="20" t="s">
        <v>490</v>
      </c>
      <c r="C227" s="136" t="s">
        <v>191</v>
      </c>
      <c r="D227" s="17" t="s">
        <v>173</v>
      </c>
      <c r="E227" s="18">
        <v>2021</v>
      </c>
      <c r="F227" s="18" t="s">
        <v>24</v>
      </c>
      <c r="G227" s="139">
        <v>256</v>
      </c>
      <c r="H227" s="21">
        <v>44629</v>
      </c>
      <c r="I227" s="18" t="s">
        <v>21</v>
      </c>
    </row>
    <row r="228" spans="1:9" ht="15.75" customHeight="1" x14ac:dyDescent="0.25">
      <c r="A228" s="136" t="s">
        <v>731</v>
      </c>
      <c r="B228" s="20" t="s">
        <v>490</v>
      </c>
      <c r="C228" s="136" t="s">
        <v>191</v>
      </c>
      <c r="D228" s="17" t="s">
        <v>173</v>
      </c>
      <c r="E228" s="18">
        <v>2021</v>
      </c>
      <c r="F228" s="18" t="s">
        <v>26</v>
      </c>
      <c r="G228" s="139">
        <v>47996</v>
      </c>
      <c r="H228" s="21">
        <v>44629</v>
      </c>
      <c r="I228" s="18" t="s">
        <v>21</v>
      </c>
    </row>
    <row r="229" spans="1:9" ht="15.75" customHeight="1" x14ac:dyDescent="0.25">
      <c r="A229" t="s">
        <v>742</v>
      </c>
      <c r="B229" s="13" t="s">
        <v>608</v>
      </c>
      <c r="C229" t="s">
        <v>54</v>
      </c>
      <c r="D229" s="15" t="s">
        <v>32</v>
      </c>
      <c r="E229" s="11">
        <v>2021</v>
      </c>
      <c r="F229" s="11" t="s">
        <v>20</v>
      </c>
      <c r="G229" s="142">
        <v>15</v>
      </c>
      <c r="H229" s="3">
        <v>44629</v>
      </c>
      <c r="I229" s="11" t="s">
        <v>21</v>
      </c>
    </row>
    <row r="230" spans="1:9" ht="15.75" customHeight="1" x14ac:dyDescent="0.25">
      <c r="A230" t="s">
        <v>741</v>
      </c>
      <c r="B230" s="13" t="s">
        <v>608</v>
      </c>
      <c r="C230" t="s">
        <v>54</v>
      </c>
      <c r="D230" s="15" t="s">
        <v>32</v>
      </c>
      <c r="E230" s="11">
        <v>2021</v>
      </c>
      <c r="F230" s="11" t="s">
        <v>24</v>
      </c>
      <c r="G230" s="142">
        <v>3</v>
      </c>
      <c r="H230" s="3">
        <v>44629</v>
      </c>
      <c r="I230" s="11" t="s">
        <v>21</v>
      </c>
    </row>
    <row r="231" spans="1:9" ht="15.75" customHeight="1" x14ac:dyDescent="0.25">
      <c r="A231" t="s">
        <v>743</v>
      </c>
      <c r="B231" s="13" t="s">
        <v>608</v>
      </c>
      <c r="C231" t="s">
        <v>54</v>
      </c>
      <c r="D231" s="15" t="s">
        <v>32</v>
      </c>
      <c r="E231" s="11">
        <v>2021</v>
      </c>
      <c r="F231" s="11" t="s">
        <v>26</v>
      </c>
      <c r="G231" s="142">
        <v>6421</v>
      </c>
      <c r="H231" s="3">
        <v>44629</v>
      </c>
      <c r="I231" s="11" t="s">
        <v>21</v>
      </c>
    </row>
    <row r="232" spans="1:9" ht="15.75" customHeight="1" x14ac:dyDescent="0.25">
      <c r="A232" s="17" t="s">
        <v>747</v>
      </c>
      <c r="B232" s="20" t="s">
        <v>203</v>
      </c>
      <c r="C232" s="136" t="s">
        <v>212</v>
      </c>
      <c r="D232" s="17" t="s">
        <v>208</v>
      </c>
      <c r="E232" s="18">
        <v>2021</v>
      </c>
      <c r="F232" s="18" t="s">
        <v>20</v>
      </c>
      <c r="G232" s="139">
        <v>895</v>
      </c>
      <c r="H232" s="21">
        <v>44637</v>
      </c>
      <c r="I232" s="18" t="s">
        <v>21</v>
      </c>
    </row>
    <row r="233" spans="1:9" ht="15.75" customHeight="1" x14ac:dyDescent="0.25">
      <c r="A233" s="17" t="s">
        <v>748</v>
      </c>
      <c r="B233" s="20" t="s">
        <v>203</v>
      </c>
      <c r="C233" s="136" t="s">
        <v>212</v>
      </c>
      <c r="D233" s="17" t="s">
        <v>208</v>
      </c>
      <c r="E233" s="18">
        <v>2021</v>
      </c>
      <c r="F233" s="18" t="s">
        <v>24</v>
      </c>
      <c r="G233" s="139">
        <v>159</v>
      </c>
      <c r="H233" s="21">
        <v>44637</v>
      </c>
      <c r="I233" s="18" t="s">
        <v>21</v>
      </c>
    </row>
    <row r="234" spans="1:9" ht="15.75" customHeight="1" x14ac:dyDescent="0.25">
      <c r="A234" s="17" t="s">
        <v>749</v>
      </c>
      <c r="B234" s="20" t="s">
        <v>203</v>
      </c>
      <c r="C234" s="136" t="s">
        <v>212</v>
      </c>
      <c r="D234" s="17" t="s">
        <v>208</v>
      </c>
      <c r="E234" s="18">
        <v>2021</v>
      </c>
      <c r="F234" s="18" t="s">
        <v>26</v>
      </c>
      <c r="G234" s="139">
        <v>6896</v>
      </c>
      <c r="H234" s="21">
        <v>44637</v>
      </c>
      <c r="I234" s="18" t="s">
        <v>21</v>
      </c>
    </row>
    <row r="235" spans="1:9" ht="15.75" customHeight="1" x14ac:dyDescent="0.25">
      <c r="A235" s="15" t="s">
        <v>761</v>
      </c>
      <c r="B235" s="13" t="s">
        <v>759</v>
      </c>
      <c r="C235" t="s">
        <v>433</v>
      </c>
      <c r="D235" s="15" t="s">
        <v>411</v>
      </c>
      <c r="E235" s="11">
        <v>2021</v>
      </c>
      <c r="F235" s="11" t="s">
        <v>20</v>
      </c>
      <c r="G235" s="142">
        <v>1</v>
      </c>
      <c r="H235" s="3">
        <v>44734</v>
      </c>
      <c r="I235" s="11" t="s">
        <v>21</v>
      </c>
    </row>
    <row r="236" spans="1:9" ht="15.75" customHeight="1" x14ac:dyDescent="0.25">
      <c r="A236" s="15" t="s">
        <v>760</v>
      </c>
      <c r="B236" s="13" t="s">
        <v>759</v>
      </c>
      <c r="C236" t="s">
        <v>433</v>
      </c>
      <c r="D236" s="15" t="s">
        <v>411</v>
      </c>
      <c r="E236" s="11">
        <v>2021</v>
      </c>
      <c r="F236" s="11" t="s">
        <v>24</v>
      </c>
      <c r="G236" s="142" t="s">
        <v>188</v>
      </c>
      <c r="H236" s="3">
        <v>44734</v>
      </c>
      <c r="I236" s="11" t="s">
        <v>21</v>
      </c>
    </row>
    <row r="237" spans="1:9" ht="15.75" customHeight="1" x14ac:dyDescent="0.25">
      <c r="A237" s="17" t="s">
        <v>771</v>
      </c>
      <c r="B237" s="20" t="s">
        <v>574</v>
      </c>
      <c r="C237" s="136" t="s">
        <v>241</v>
      </c>
      <c r="D237" s="17" t="s">
        <v>332</v>
      </c>
      <c r="E237" s="18">
        <v>2021</v>
      </c>
      <c r="F237" s="18" t="s">
        <v>20</v>
      </c>
      <c r="G237" s="139">
        <v>3</v>
      </c>
      <c r="H237" s="21">
        <v>44788</v>
      </c>
      <c r="I237" s="18" t="s">
        <v>21</v>
      </c>
    </row>
    <row r="238" spans="1:9" ht="15.75" customHeight="1" x14ac:dyDescent="0.25">
      <c r="A238" s="17" t="s">
        <v>772</v>
      </c>
      <c r="B238" s="20" t="s">
        <v>574</v>
      </c>
      <c r="C238" s="136" t="s">
        <v>241</v>
      </c>
      <c r="D238" s="17" t="s">
        <v>332</v>
      </c>
      <c r="E238" s="18">
        <v>2021</v>
      </c>
      <c r="F238" s="18" t="s">
        <v>24</v>
      </c>
      <c r="G238" s="139" t="s">
        <v>188</v>
      </c>
      <c r="H238" s="21">
        <v>44788</v>
      </c>
      <c r="I238" s="18" t="s">
        <v>21</v>
      </c>
    </row>
    <row r="239" spans="1:9" ht="15.75" customHeight="1" x14ac:dyDescent="0.25">
      <c r="A239" s="15" t="s">
        <v>769</v>
      </c>
      <c r="B239" s="13" t="s">
        <v>595</v>
      </c>
      <c r="C239" t="s">
        <v>51</v>
      </c>
      <c r="D239" s="15" t="s">
        <v>482</v>
      </c>
      <c r="E239" s="11">
        <v>2021</v>
      </c>
      <c r="F239" s="11" t="s">
        <v>20</v>
      </c>
      <c r="G239" s="142" t="s">
        <v>188</v>
      </c>
      <c r="H239" s="3">
        <v>44788</v>
      </c>
      <c r="I239" s="11" t="s">
        <v>21</v>
      </c>
    </row>
    <row r="240" spans="1:9" ht="15.75" customHeight="1" x14ac:dyDescent="0.25">
      <c r="A240" s="15" t="s">
        <v>770</v>
      </c>
      <c r="B240" s="13" t="s">
        <v>595</v>
      </c>
      <c r="C240" t="s">
        <v>51</v>
      </c>
      <c r="D240" s="15" t="s">
        <v>482</v>
      </c>
      <c r="E240" s="11">
        <v>2021</v>
      </c>
      <c r="F240" s="11" t="s">
        <v>24</v>
      </c>
      <c r="G240" s="142" t="s">
        <v>188</v>
      </c>
      <c r="H240" s="3">
        <v>44788</v>
      </c>
      <c r="I240" s="11" t="s">
        <v>21</v>
      </c>
    </row>
    <row r="241" spans="1:9" ht="15.75" customHeight="1" x14ac:dyDescent="0.25">
      <c r="A241" s="136" t="s">
        <v>775</v>
      </c>
      <c r="B241" s="20" t="s">
        <v>601</v>
      </c>
      <c r="C241" s="136" t="s">
        <v>241</v>
      </c>
      <c r="D241" s="17" t="s">
        <v>602</v>
      </c>
      <c r="E241" s="18">
        <v>2021</v>
      </c>
      <c r="F241" s="18" t="s">
        <v>20</v>
      </c>
      <c r="G241" s="139" t="s">
        <v>188</v>
      </c>
      <c r="H241" s="21">
        <v>44788</v>
      </c>
      <c r="I241" s="18" t="s">
        <v>21</v>
      </c>
    </row>
    <row r="242" spans="1:9" ht="15.75" customHeight="1" x14ac:dyDescent="0.25">
      <c r="A242" s="136" t="s">
        <v>756</v>
      </c>
      <c r="B242" s="20" t="s">
        <v>601</v>
      </c>
      <c r="C242" s="136" t="s">
        <v>241</v>
      </c>
      <c r="D242" s="17" t="s">
        <v>602</v>
      </c>
      <c r="E242" s="18">
        <v>2021</v>
      </c>
      <c r="F242" s="18" t="s">
        <v>24</v>
      </c>
      <c r="G242" s="139" t="s">
        <v>188</v>
      </c>
      <c r="H242" s="21">
        <v>44788</v>
      </c>
      <c r="I242" s="18" t="s">
        <v>21</v>
      </c>
    </row>
    <row r="243" spans="1:9" ht="15.75" customHeight="1" x14ac:dyDescent="0.25">
      <c r="A243" s="15" t="s">
        <v>793</v>
      </c>
      <c r="B243" s="13" t="s">
        <v>790</v>
      </c>
      <c r="C243" t="s">
        <v>241</v>
      </c>
      <c r="D243" s="15" t="s">
        <v>602</v>
      </c>
      <c r="E243" s="11">
        <v>2021</v>
      </c>
      <c r="F243" s="11" t="s">
        <v>20</v>
      </c>
      <c r="G243" s="142">
        <v>8</v>
      </c>
      <c r="H243" s="3">
        <v>44945</v>
      </c>
      <c r="I243" s="11" t="s">
        <v>21</v>
      </c>
    </row>
    <row r="244" spans="1:9" ht="15.75" customHeight="1" x14ac:dyDescent="0.25">
      <c r="A244" s="15" t="s">
        <v>792</v>
      </c>
      <c r="B244" s="13" t="s">
        <v>791</v>
      </c>
      <c r="C244" t="s">
        <v>241</v>
      </c>
      <c r="D244" s="15" t="s">
        <v>602</v>
      </c>
      <c r="E244" s="11">
        <v>2021</v>
      </c>
      <c r="F244" s="11" t="s">
        <v>24</v>
      </c>
      <c r="G244" s="142">
        <v>1</v>
      </c>
      <c r="H244" s="3">
        <v>44945</v>
      </c>
      <c r="I244" s="11" t="s">
        <v>21</v>
      </c>
    </row>
    <row r="245" spans="1:9" ht="15.75" customHeight="1" x14ac:dyDescent="0.25">
      <c r="A245" s="17" t="s">
        <v>798</v>
      </c>
      <c r="B245" s="20" t="s">
        <v>796</v>
      </c>
      <c r="C245" s="136" t="s">
        <v>626</v>
      </c>
      <c r="D245" s="17" t="s">
        <v>362</v>
      </c>
      <c r="E245" s="18">
        <v>2021</v>
      </c>
      <c r="F245" s="18" t="s">
        <v>20</v>
      </c>
      <c r="G245" s="139">
        <v>10</v>
      </c>
      <c r="H245" s="21">
        <v>44945</v>
      </c>
      <c r="I245" s="18" t="s">
        <v>21</v>
      </c>
    </row>
    <row r="246" spans="1:9" s="147" customFormat="1" ht="15.75" customHeight="1" thickBot="1" x14ac:dyDescent="0.3">
      <c r="A246" s="325" t="s">
        <v>799</v>
      </c>
      <c r="B246" s="325" t="s">
        <v>797</v>
      </c>
      <c r="C246" s="326" t="s">
        <v>626</v>
      </c>
      <c r="D246" s="325" t="s">
        <v>362</v>
      </c>
      <c r="E246" s="326">
        <v>2021</v>
      </c>
      <c r="F246" s="326" t="s">
        <v>24</v>
      </c>
      <c r="G246" s="327">
        <v>1</v>
      </c>
      <c r="H246" s="328">
        <v>44945</v>
      </c>
      <c r="I246" s="326" t="s">
        <v>21</v>
      </c>
    </row>
    <row r="247" spans="1:9" ht="15.75" customHeight="1" x14ac:dyDescent="0.25">
      <c r="A247" s="15" t="s">
        <v>803</v>
      </c>
      <c r="B247" t="s">
        <v>14</v>
      </c>
      <c r="C247" t="s">
        <v>51</v>
      </c>
      <c r="D247" s="15" t="s">
        <v>19</v>
      </c>
      <c r="E247" s="11">
        <v>2022</v>
      </c>
      <c r="F247" s="11" t="s">
        <v>20</v>
      </c>
      <c r="G247" s="142">
        <v>571</v>
      </c>
      <c r="H247" s="3">
        <v>44970</v>
      </c>
      <c r="I247" s="11" t="s">
        <v>21</v>
      </c>
    </row>
    <row r="248" spans="1:9" ht="15.75" customHeight="1" x14ac:dyDescent="0.25">
      <c r="A248" s="15" t="s">
        <v>804</v>
      </c>
      <c r="B248" t="s">
        <v>14</v>
      </c>
      <c r="C248" t="s">
        <v>51</v>
      </c>
      <c r="D248" s="15" t="s">
        <v>19</v>
      </c>
      <c r="E248" s="11">
        <v>2022</v>
      </c>
      <c r="F248" s="11" t="s">
        <v>24</v>
      </c>
      <c r="G248" s="142">
        <v>70</v>
      </c>
      <c r="H248" s="3">
        <v>44970</v>
      </c>
      <c r="I248" s="11" t="s">
        <v>21</v>
      </c>
    </row>
    <row r="249" spans="1:9" ht="15.75" customHeight="1" x14ac:dyDescent="0.25">
      <c r="A249" s="15" t="s">
        <v>805</v>
      </c>
      <c r="B249" t="s">
        <v>14</v>
      </c>
      <c r="C249" t="s">
        <v>51</v>
      </c>
      <c r="D249" s="15" t="s">
        <v>19</v>
      </c>
      <c r="E249" s="11">
        <v>2022</v>
      </c>
      <c r="F249" s="11" t="s">
        <v>26</v>
      </c>
      <c r="G249" s="142">
        <v>10149</v>
      </c>
      <c r="H249" s="3">
        <v>44970</v>
      </c>
      <c r="I249" s="11" t="s">
        <v>21</v>
      </c>
    </row>
    <row r="250" spans="1:9" ht="15.75" customHeight="1" x14ac:dyDescent="0.25">
      <c r="A250" s="17" t="s">
        <v>827</v>
      </c>
      <c r="B250" s="136" t="s">
        <v>501</v>
      </c>
      <c r="C250" s="136" t="s">
        <v>54</v>
      </c>
      <c r="D250" s="17" t="s">
        <v>45</v>
      </c>
      <c r="E250" s="18">
        <v>2022</v>
      </c>
      <c r="F250" s="18" t="s">
        <v>20</v>
      </c>
      <c r="G250" s="139">
        <v>1893</v>
      </c>
      <c r="H250" s="21">
        <v>44970</v>
      </c>
      <c r="I250" s="18" t="s">
        <v>21</v>
      </c>
    </row>
    <row r="251" spans="1:9" ht="15.75" customHeight="1" x14ac:dyDescent="0.25">
      <c r="A251" s="17" t="s">
        <v>828</v>
      </c>
      <c r="B251" s="136" t="s">
        <v>501</v>
      </c>
      <c r="C251" s="136" t="s">
        <v>54</v>
      </c>
      <c r="D251" s="17" t="s">
        <v>45</v>
      </c>
      <c r="E251" s="18">
        <v>2022</v>
      </c>
      <c r="F251" s="18" t="s">
        <v>24</v>
      </c>
      <c r="G251" s="139">
        <v>369</v>
      </c>
      <c r="H251" s="21">
        <v>44970</v>
      </c>
      <c r="I251" s="18" t="s">
        <v>21</v>
      </c>
    </row>
    <row r="252" spans="1:9" ht="15.75" customHeight="1" x14ac:dyDescent="0.25">
      <c r="A252" s="17" t="s">
        <v>829</v>
      </c>
      <c r="B252" s="136" t="s">
        <v>501</v>
      </c>
      <c r="C252" s="136" t="s">
        <v>54</v>
      </c>
      <c r="D252" s="17" t="s">
        <v>45</v>
      </c>
      <c r="E252" s="18">
        <v>2022</v>
      </c>
      <c r="F252" s="18" t="s">
        <v>26</v>
      </c>
      <c r="G252" s="139">
        <v>40051</v>
      </c>
      <c r="H252" s="21">
        <v>44970</v>
      </c>
      <c r="I252" s="18" t="s">
        <v>21</v>
      </c>
    </row>
    <row r="253" spans="1:9" ht="15.75" customHeight="1" x14ac:dyDescent="0.25">
      <c r="A253" s="15" t="s">
        <v>830</v>
      </c>
      <c r="B253" t="s">
        <v>530</v>
      </c>
      <c r="C253" t="s">
        <v>54</v>
      </c>
      <c r="D253" s="15" t="s">
        <v>49</v>
      </c>
      <c r="E253" s="11">
        <v>2022</v>
      </c>
      <c r="F253" s="11" t="s">
        <v>20</v>
      </c>
      <c r="G253" s="142">
        <v>725</v>
      </c>
      <c r="H253" s="3">
        <v>44970</v>
      </c>
      <c r="I253" s="11" t="s">
        <v>21</v>
      </c>
    </row>
    <row r="254" spans="1:9" ht="15.75" customHeight="1" x14ac:dyDescent="0.25">
      <c r="A254" s="15" t="s">
        <v>831</v>
      </c>
      <c r="B254" t="s">
        <v>530</v>
      </c>
      <c r="C254" t="s">
        <v>54</v>
      </c>
      <c r="D254" s="15" t="s">
        <v>49</v>
      </c>
      <c r="E254" s="11">
        <v>2022</v>
      </c>
      <c r="F254" s="11" t="s">
        <v>24</v>
      </c>
      <c r="G254" s="142">
        <v>102</v>
      </c>
      <c r="H254" s="3">
        <v>44970</v>
      </c>
      <c r="I254" s="11" t="s">
        <v>21</v>
      </c>
    </row>
    <row r="255" spans="1:9" ht="15.75" customHeight="1" x14ac:dyDescent="0.25">
      <c r="A255" s="15" t="s">
        <v>832</v>
      </c>
      <c r="B255" t="s">
        <v>530</v>
      </c>
      <c r="C255" t="s">
        <v>54</v>
      </c>
      <c r="D255" s="15" t="s">
        <v>49</v>
      </c>
      <c r="E255" s="11">
        <v>2022</v>
      </c>
      <c r="F255" s="11" t="s">
        <v>26</v>
      </c>
      <c r="G255" s="142">
        <v>18052</v>
      </c>
      <c r="H255" s="3">
        <v>44970</v>
      </c>
      <c r="I255" s="11" t="s">
        <v>21</v>
      </c>
    </row>
    <row r="256" spans="1:9" ht="15.75" customHeight="1" x14ac:dyDescent="0.25">
      <c r="A256" s="17" t="s">
        <v>833</v>
      </c>
      <c r="B256" s="136" t="s">
        <v>531</v>
      </c>
      <c r="C256" s="136" t="s">
        <v>54</v>
      </c>
      <c r="D256" s="17" t="s">
        <v>58</v>
      </c>
      <c r="E256" s="18">
        <v>2022</v>
      </c>
      <c r="F256" s="18" t="s">
        <v>20</v>
      </c>
      <c r="G256" s="139">
        <v>286</v>
      </c>
      <c r="H256" s="21">
        <v>44970</v>
      </c>
      <c r="I256" s="18" t="s">
        <v>21</v>
      </c>
    </row>
    <row r="257" spans="1:9" ht="15.75" customHeight="1" x14ac:dyDescent="0.25">
      <c r="A257" s="17" t="s">
        <v>834</v>
      </c>
      <c r="B257" s="136" t="s">
        <v>531</v>
      </c>
      <c r="C257" s="136" t="s">
        <v>54</v>
      </c>
      <c r="D257" s="17" t="s">
        <v>58</v>
      </c>
      <c r="E257" s="18">
        <v>2022</v>
      </c>
      <c r="F257" s="18" t="s">
        <v>24</v>
      </c>
      <c r="G257" s="139">
        <v>38</v>
      </c>
      <c r="H257" s="21">
        <v>44970</v>
      </c>
      <c r="I257" s="18" t="s">
        <v>21</v>
      </c>
    </row>
    <row r="258" spans="1:9" ht="15.75" customHeight="1" x14ac:dyDescent="0.25">
      <c r="A258" s="17" t="s">
        <v>835</v>
      </c>
      <c r="B258" s="136" t="s">
        <v>531</v>
      </c>
      <c r="C258" s="136" t="s">
        <v>54</v>
      </c>
      <c r="D258" s="17" t="s">
        <v>58</v>
      </c>
      <c r="E258" s="18">
        <v>2022</v>
      </c>
      <c r="F258" s="18" t="s">
        <v>26</v>
      </c>
      <c r="G258" s="139">
        <v>4794</v>
      </c>
      <c r="H258" s="21">
        <v>44970</v>
      </c>
      <c r="I258" s="18" t="s">
        <v>21</v>
      </c>
    </row>
    <row r="259" spans="1:9" ht="15.75" customHeight="1" x14ac:dyDescent="0.25">
      <c r="A259" s="15" t="s">
        <v>836</v>
      </c>
      <c r="B259" t="s">
        <v>504</v>
      </c>
      <c r="C259" t="s">
        <v>54</v>
      </c>
      <c r="D259" s="15" t="s">
        <v>32</v>
      </c>
      <c r="E259" s="11">
        <v>2022</v>
      </c>
      <c r="F259" s="11" t="s">
        <v>20</v>
      </c>
      <c r="G259" s="142">
        <v>2528</v>
      </c>
      <c r="H259" s="3">
        <v>44970</v>
      </c>
      <c r="I259" s="11" t="s">
        <v>21</v>
      </c>
    </row>
    <row r="260" spans="1:9" ht="15.75" customHeight="1" x14ac:dyDescent="0.25">
      <c r="A260" s="15" t="s">
        <v>837</v>
      </c>
      <c r="B260" t="s">
        <v>504</v>
      </c>
      <c r="C260" t="s">
        <v>54</v>
      </c>
      <c r="D260" s="15" t="s">
        <v>32</v>
      </c>
      <c r="E260" s="11">
        <v>2022</v>
      </c>
      <c r="F260" s="11" t="s">
        <v>24</v>
      </c>
      <c r="G260" s="142">
        <v>338</v>
      </c>
      <c r="H260" s="3">
        <v>44970</v>
      </c>
      <c r="I260" s="11" t="s">
        <v>21</v>
      </c>
    </row>
    <row r="261" spans="1:9" ht="15.75" customHeight="1" x14ac:dyDescent="0.25">
      <c r="A261" s="15" t="s">
        <v>838</v>
      </c>
      <c r="B261" t="s">
        <v>504</v>
      </c>
      <c r="C261" t="s">
        <v>54</v>
      </c>
      <c r="D261" s="15" t="s">
        <v>32</v>
      </c>
      <c r="E261" s="11">
        <v>2022</v>
      </c>
      <c r="F261" s="11" t="s">
        <v>26</v>
      </c>
      <c r="G261" s="142">
        <v>45832</v>
      </c>
      <c r="H261" s="3">
        <v>44970</v>
      </c>
      <c r="I261" s="11" t="s">
        <v>21</v>
      </c>
    </row>
    <row r="262" spans="1:9" ht="15.75" customHeight="1" x14ac:dyDescent="0.25">
      <c r="A262" s="17" t="s">
        <v>823</v>
      </c>
      <c r="B262" s="136" t="s">
        <v>509</v>
      </c>
      <c r="C262" s="136" t="s">
        <v>54</v>
      </c>
      <c r="D262" s="17" t="s">
        <v>61</v>
      </c>
      <c r="E262" s="18">
        <v>2022</v>
      </c>
      <c r="F262" s="18" t="s">
        <v>20</v>
      </c>
      <c r="G262" s="139">
        <v>194</v>
      </c>
      <c r="H262" s="21">
        <v>44970</v>
      </c>
      <c r="I262" s="18" t="s">
        <v>21</v>
      </c>
    </row>
    <row r="263" spans="1:9" ht="15.75" customHeight="1" x14ac:dyDescent="0.25">
      <c r="A263" s="17" t="s">
        <v>824</v>
      </c>
      <c r="B263" s="136" t="s">
        <v>509</v>
      </c>
      <c r="C263" s="136" t="s">
        <v>54</v>
      </c>
      <c r="D263" s="17" t="s">
        <v>61</v>
      </c>
      <c r="E263" s="18">
        <v>2022</v>
      </c>
      <c r="F263" s="18" t="s">
        <v>26</v>
      </c>
      <c r="G263" s="139">
        <v>1025</v>
      </c>
      <c r="H263" s="21">
        <v>44970</v>
      </c>
      <c r="I263" s="18" t="s">
        <v>21</v>
      </c>
    </row>
    <row r="264" spans="1:9" ht="15.75" customHeight="1" x14ac:dyDescent="0.25">
      <c r="A264" s="15" t="s">
        <v>839</v>
      </c>
      <c r="B264" t="s">
        <v>512</v>
      </c>
      <c r="C264" t="s">
        <v>54</v>
      </c>
      <c r="D264" s="15" t="s">
        <v>61</v>
      </c>
      <c r="E264" s="11">
        <v>2022</v>
      </c>
      <c r="F264" s="11" t="s">
        <v>20</v>
      </c>
      <c r="G264" s="142">
        <v>239</v>
      </c>
      <c r="H264" s="3">
        <v>44970</v>
      </c>
      <c r="I264" s="11" t="s">
        <v>21</v>
      </c>
    </row>
    <row r="265" spans="1:9" ht="15.75" customHeight="1" x14ac:dyDescent="0.25">
      <c r="A265" s="15" t="s">
        <v>840</v>
      </c>
      <c r="B265" t="s">
        <v>512</v>
      </c>
      <c r="C265" t="s">
        <v>54</v>
      </c>
      <c r="D265" s="15" t="s">
        <v>61</v>
      </c>
      <c r="E265" s="11">
        <v>2022</v>
      </c>
      <c r="F265" s="11" t="s">
        <v>24</v>
      </c>
      <c r="G265" s="142">
        <v>120</v>
      </c>
      <c r="H265" s="3">
        <v>44970</v>
      </c>
      <c r="I265" s="11" t="s">
        <v>21</v>
      </c>
    </row>
    <row r="266" spans="1:9" ht="15.75" customHeight="1" x14ac:dyDescent="0.25">
      <c r="A266" s="15" t="s">
        <v>841</v>
      </c>
      <c r="B266" t="s">
        <v>512</v>
      </c>
      <c r="C266" t="s">
        <v>54</v>
      </c>
      <c r="D266" s="15" t="s">
        <v>61</v>
      </c>
      <c r="E266" s="11">
        <v>2022</v>
      </c>
      <c r="F266" s="11" t="s">
        <v>26</v>
      </c>
      <c r="G266" s="142">
        <v>5515</v>
      </c>
      <c r="H266" s="3">
        <v>44970</v>
      </c>
      <c r="I266" s="11" t="s">
        <v>21</v>
      </c>
    </row>
    <row r="267" spans="1:9" ht="15.75" customHeight="1" x14ac:dyDescent="0.25">
      <c r="A267" s="17" t="s">
        <v>845</v>
      </c>
      <c r="B267" s="20" t="s">
        <v>574</v>
      </c>
      <c r="C267" s="136" t="s">
        <v>241</v>
      </c>
      <c r="D267" s="17" t="s">
        <v>332</v>
      </c>
      <c r="E267" s="18">
        <v>2022</v>
      </c>
      <c r="F267" s="18" t="s">
        <v>20</v>
      </c>
      <c r="G267" s="139" t="s">
        <v>188</v>
      </c>
      <c r="H267" s="21">
        <v>44978</v>
      </c>
      <c r="I267" s="18" t="s">
        <v>21</v>
      </c>
    </row>
    <row r="268" spans="1:9" ht="15.75" customHeight="1" x14ac:dyDescent="0.25">
      <c r="A268" s="17" t="s">
        <v>844</v>
      </c>
      <c r="B268" s="20" t="s">
        <v>574</v>
      </c>
      <c r="C268" s="136" t="s">
        <v>241</v>
      </c>
      <c r="D268" s="17" t="s">
        <v>332</v>
      </c>
      <c r="E268" s="18">
        <v>2022</v>
      </c>
      <c r="F268" s="18" t="s">
        <v>24</v>
      </c>
      <c r="G268" s="139" t="s">
        <v>188</v>
      </c>
      <c r="H268" s="21">
        <v>44978</v>
      </c>
      <c r="I268" s="18" t="s">
        <v>21</v>
      </c>
    </row>
    <row r="269" spans="1:9" ht="15.75" customHeight="1" x14ac:dyDescent="0.25">
      <c r="A269" s="11" t="s">
        <v>856</v>
      </c>
      <c r="B269" s="13" t="s">
        <v>489</v>
      </c>
      <c r="C269" t="s">
        <v>191</v>
      </c>
      <c r="D269" s="15" t="s">
        <v>168</v>
      </c>
      <c r="E269" s="11">
        <v>2022</v>
      </c>
      <c r="F269" s="11" t="s">
        <v>20</v>
      </c>
      <c r="G269" s="142">
        <v>91</v>
      </c>
      <c r="H269" s="3">
        <v>44994</v>
      </c>
      <c r="I269" s="11" t="s">
        <v>21</v>
      </c>
    </row>
    <row r="270" spans="1:9" ht="15.75" customHeight="1" x14ac:dyDescent="0.25">
      <c r="A270" s="11" t="s">
        <v>855</v>
      </c>
      <c r="B270" s="13" t="s">
        <v>489</v>
      </c>
      <c r="C270" t="s">
        <v>191</v>
      </c>
      <c r="D270" s="15" t="s">
        <v>168</v>
      </c>
      <c r="E270" s="11">
        <v>2022</v>
      </c>
      <c r="F270" s="11" t="s">
        <v>24</v>
      </c>
      <c r="G270" s="142">
        <v>7</v>
      </c>
      <c r="H270" s="3">
        <v>44994</v>
      </c>
      <c r="I270" s="11" t="s">
        <v>21</v>
      </c>
    </row>
    <row r="271" spans="1:9" ht="15.75" customHeight="1" x14ac:dyDescent="0.25">
      <c r="A271" s="11" t="s">
        <v>857</v>
      </c>
      <c r="B271" s="13" t="s">
        <v>489</v>
      </c>
      <c r="C271" t="s">
        <v>191</v>
      </c>
      <c r="D271" s="15" t="s">
        <v>168</v>
      </c>
      <c r="E271" s="11">
        <v>2022</v>
      </c>
      <c r="F271" s="11" t="s">
        <v>26</v>
      </c>
      <c r="G271" s="142">
        <v>1106</v>
      </c>
      <c r="H271" s="3">
        <v>44994</v>
      </c>
      <c r="I271" s="11" t="s">
        <v>21</v>
      </c>
    </row>
    <row r="272" spans="1:9" ht="15.75" customHeight="1" x14ac:dyDescent="0.25">
      <c r="A272" s="18" t="s">
        <v>852</v>
      </c>
      <c r="B272" s="20" t="s">
        <v>490</v>
      </c>
      <c r="C272" s="136" t="s">
        <v>191</v>
      </c>
      <c r="D272" s="17" t="s">
        <v>173</v>
      </c>
      <c r="E272" s="18">
        <v>2022</v>
      </c>
      <c r="F272" s="18" t="s">
        <v>20</v>
      </c>
      <c r="G272" s="139">
        <v>781</v>
      </c>
      <c r="H272" s="21">
        <v>44994</v>
      </c>
      <c r="I272" s="18" t="s">
        <v>21</v>
      </c>
    </row>
    <row r="273" spans="1:9" ht="15.75" customHeight="1" x14ac:dyDescent="0.25">
      <c r="A273" s="18" t="s">
        <v>853</v>
      </c>
      <c r="B273" s="20" t="s">
        <v>490</v>
      </c>
      <c r="C273" s="136" t="s">
        <v>191</v>
      </c>
      <c r="D273" s="17" t="s">
        <v>173</v>
      </c>
      <c r="E273" s="18">
        <v>2022</v>
      </c>
      <c r="F273" s="18" t="s">
        <v>24</v>
      </c>
      <c r="G273" s="139">
        <v>189</v>
      </c>
      <c r="H273" s="21">
        <v>44994</v>
      </c>
      <c r="I273" s="18" t="s">
        <v>21</v>
      </c>
    </row>
    <row r="274" spans="1:9" ht="15.75" customHeight="1" x14ac:dyDescent="0.25">
      <c r="A274" s="18" t="s">
        <v>854</v>
      </c>
      <c r="B274" s="20" t="s">
        <v>490</v>
      </c>
      <c r="C274" s="136" t="s">
        <v>191</v>
      </c>
      <c r="D274" s="17" t="s">
        <v>173</v>
      </c>
      <c r="E274" s="18">
        <v>2022</v>
      </c>
      <c r="F274" s="18" t="s">
        <v>26</v>
      </c>
      <c r="G274" s="139">
        <v>45290</v>
      </c>
      <c r="H274" s="21">
        <v>44994</v>
      </c>
      <c r="I274" s="18" t="s">
        <v>21</v>
      </c>
    </row>
    <row r="275" spans="1:9" ht="15.75" customHeight="1" x14ac:dyDescent="0.25"/>
    <row r="276" spans="1:9" ht="15.75" customHeight="1" x14ac:dyDescent="0.25"/>
    <row r="277" spans="1:9" ht="15.75" customHeight="1" x14ac:dyDescent="0.25"/>
    <row r="278" spans="1:9" ht="15.75" customHeight="1" x14ac:dyDescent="0.25"/>
    <row r="279" spans="1:9" ht="15.75" customHeight="1" x14ac:dyDescent="0.25"/>
    <row r="280" spans="1:9" ht="15.75" customHeight="1" x14ac:dyDescent="0.25"/>
    <row r="281" spans="1:9" ht="15.75" customHeight="1" x14ac:dyDescent="0.25"/>
    <row r="282" spans="1:9" ht="15.75" customHeight="1" x14ac:dyDescent="0.25"/>
    <row r="283" spans="1:9" ht="15.75" customHeight="1" x14ac:dyDescent="0.25"/>
    <row r="284" spans="1:9" ht="15.75" customHeight="1" x14ac:dyDescent="0.25"/>
    <row r="285" spans="1:9" ht="15.75" customHeight="1" x14ac:dyDescent="0.25"/>
    <row r="286" spans="1:9" ht="15.75" customHeight="1" x14ac:dyDescent="0.25"/>
    <row r="287" spans="1:9" ht="15.75" customHeight="1" x14ac:dyDescent="0.25"/>
    <row r="288" spans="1:9"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sheetProtection algorithmName="SHA-512" hashValue="gJTN7F6bFndniQbPAtfgTYrDMv9P3vNd8Lv0rzwvhZro2sG6PAkZVmN9/UMpqFqXcpJpzv7g6+pr8amQ+aU8gQ==" saltValue="bEgRsDn3tLvmgvW4t7+LhQ==" spinCount="100000" sheet="1" sort="0" autoFilter="0"/>
  <phoneticPr fontId="19" type="noConversion"/>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E39"/>
  </sheetPr>
  <dimension ref="A1:M998"/>
  <sheetViews>
    <sheetView workbookViewId="0">
      <pane ySplit="1" topLeftCell="A56" activePane="bottomLeft" state="frozen"/>
      <selection pane="bottomLeft" activeCell="A72" sqref="A72"/>
    </sheetView>
  </sheetViews>
  <sheetFormatPr defaultColWidth="14.42578125" defaultRowHeight="15" customHeight="1" x14ac:dyDescent="0.25"/>
  <cols>
    <col min="1" max="1" width="45.85546875" customWidth="1"/>
    <col min="2" max="2" width="32.42578125" customWidth="1"/>
    <col min="3" max="3" width="25.28515625" style="288" customWidth="1"/>
    <col min="4" max="4" width="10.140625" bestFit="1" customWidth="1"/>
    <col min="5" max="5" width="8.7109375" customWidth="1"/>
    <col min="6" max="6" width="14.140625" customWidth="1"/>
    <col min="7" max="7" width="8.140625" bestFit="1" customWidth="1"/>
    <col min="8" max="8" width="59.28515625" bestFit="1" customWidth="1"/>
    <col min="9" max="9" width="15.85546875" bestFit="1" customWidth="1"/>
    <col min="10" max="10" width="16.5703125" customWidth="1"/>
    <col min="11" max="11" width="11" bestFit="1" customWidth="1"/>
    <col min="12" max="12" width="15.28515625" bestFit="1" customWidth="1"/>
    <col min="13" max="20" width="8.7109375" customWidth="1"/>
  </cols>
  <sheetData>
    <row r="1" spans="1:12" x14ac:dyDescent="0.25">
      <c r="A1" s="35" t="s">
        <v>0</v>
      </c>
      <c r="B1" s="35" t="s">
        <v>1</v>
      </c>
      <c r="C1" s="287" t="s">
        <v>39</v>
      </c>
      <c r="D1" s="33" t="s">
        <v>5</v>
      </c>
      <c r="E1" s="33" t="s">
        <v>6</v>
      </c>
      <c r="F1" s="33" t="s">
        <v>7</v>
      </c>
      <c r="G1" s="33" t="s">
        <v>8</v>
      </c>
      <c r="H1" s="33" t="s">
        <v>112</v>
      </c>
      <c r="I1" s="33" t="s">
        <v>119</v>
      </c>
      <c r="J1" s="33" t="s">
        <v>11</v>
      </c>
      <c r="K1" s="33" t="s">
        <v>12</v>
      </c>
      <c r="L1" s="33" t="s">
        <v>120</v>
      </c>
    </row>
    <row r="2" spans="1:12" x14ac:dyDescent="0.25">
      <c r="A2" t="s">
        <v>109</v>
      </c>
      <c r="B2" t="s">
        <v>33</v>
      </c>
      <c r="C2" s="288" t="s">
        <v>40</v>
      </c>
      <c r="D2" t="s">
        <v>38</v>
      </c>
      <c r="E2">
        <v>2018</v>
      </c>
      <c r="F2" t="s">
        <v>20</v>
      </c>
      <c r="G2" s="2">
        <v>30</v>
      </c>
      <c r="H2" t="s">
        <v>42</v>
      </c>
      <c r="I2" s="3">
        <v>43525</v>
      </c>
      <c r="J2" t="s">
        <v>43</v>
      </c>
      <c r="K2" t="s">
        <v>41</v>
      </c>
      <c r="L2" s="3">
        <v>43525</v>
      </c>
    </row>
    <row r="3" spans="1:12" x14ac:dyDescent="0.25">
      <c r="A3" t="s">
        <v>110</v>
      </c>
      <c r="B3" t="s">
        <v>33</v>
      </c>
      <c r="C3" s="288" t="s">
        <v>40</v>
      </c>
      <c r="D3" t="s">
        <v>38</v>
      </c>
      <c r="E3">
        <v>2018</v>
      </c>
      <c r="F3" t="s">
        <v>24</v>
      </c>
      <c r="G3" s="2">
        <v>8</v>
      </c>
      <c r="H3" t="s">
        <v>42</v>
      </c>
      <c r="I3" s="3">
        <v>43525</v>
      </c>
      <c r="J3" t="s">
        <v>43</v>
      </c>
      <c r="K3" t="s">
        <v>41</v>
      </c>
      <c r="L3" s="3">
        <v>43525</v>
      </c>
    </row>
    <row r="4" spans="1:12" x14ac:dyDescent="0.25">
      <c r="A4" t="s">
        <v>111</v>
      </c>
      <c r="B4" t="s">
        <v>33</v>
      </c>
      <c r="C4" s="288" t="s">
        <v>40</v>
      </c>
      <c r="D4" t="s">
        <v>38</v>
      </c>
      <c r="E4">
        <v>2018</v>
      </c>
      <c r="F4" t="s">
        <v>26</v>
      </c>
      <c r="G4" s="2">
        <v>3400</v>
      </c>
      <c r="H4" t="s">
        <v>42</v>
      </c>
      <c r="I4" s="3">
        <v>43525</v>
      </c>
      <c r="J4" t="s">
        <v>43</v>
      </c>
      <c r="K4" t="s">
        <v>41</v>
      </c>
      <c r="L4" s="3">
        <v>43525</v>
      </c>
    </row>
    <row r="5" spans="1:12" x14ac:dyDescent="0.25">
      <c r="A5" s="24" t="s">
        <v>66</v>
      </c>
      <c r="B5" s="24" t="s">
        <v>44</v>
      </c>
      <c r="C5" s="289" t="s">
        <v>636</v>
      </c>
      <c r="D5" s="24" t="s">
        <v>49</v>
      </c>
      <c r="E5" s="24">
        <v>2018</v>
      </c>
      <c r="F5" s="24" t="s">
        <v>20</v>
      </c>
      <c r="G5" s="25">
        <v>10198</v>
      </c>
      <c r="H5" s="24" t="s">
        <v>113</v>
      </c>
      <c r="I5" s="26">
        <v>43745</v>
      </c>
      <c r="J5" s="24" t="s">
        <v>43</v>
      </c>
      <c r="K5" s="24" t="s">
        <v>114</v>
      </c>
      <c r="L5" s="26">
        <v>43745</v>
      </c>
    </row>
    <row r="6" spans="1:12" x14ac:dyDescent="0.25">
      <c r="A6" s="24" t="s">
        <v>67</v>
      </c>
      <c r="B6" s="24" t="s">
        <v>44</v>
      </c>
      <c r="C6" s="289" t="s">
        <v>636</v>
      </c>
      <c r="D6" s="24" t="s">
        <v>49</v>
      </c>
      <c r="E6" s="24">
        <v>2018</v>
      </c>
      <c r="F6" s="24" t="s">
        <v>24</v>
      </c>
      <c r="G6" s="25">
        <v>1497</v>
      </c>
      <c r="H6" s="24" t="s">
        <v>113</v>
      </c>
      <c r="I6" s="26">
        <v>43745</v>
      </c>
      <c r="J6" s="24" t="s">
        <v>43</v>
      </c>
      <c r="K6" s="24" t="s">
        <v>114</v>
      </c>
      <c r="L6" s="26">
        <v>43745</v>
      </c>
    </row>
    <row r="7" spans="1:12" x14ac:dyDescent="0.25">
      <c r="A7" s="24" t="s">
        <v>64</v>
      </c>
      <c r="B7" s="24" t="s">
        <v>44</v>
      </c>
      <c r="C7" s="289" t="s">
        <v>636</v>
      </c>
      <c r="D7" s="24" t="s">
        <v>49</v>
      </c>
      <c r="E7" s="24">
        <v>2018</v>
      </c>
      <c r="F7" s="24" t="s">
        <v>26</v>
      </c>
      <c r="G7" s="25">
        <v>200110</v>
      </c>
      <c r="H7" s="24" t="s">
        <v>113</v>
      </c>
      <c r="I7" s="26">
        <v>43745</v>
      </c>
      <c r="J7" s="24" t="s">
        <v>43</v>
      </c>
      <c r="K7" s="24" t="s">
        <v>114</v>
      </c>
      <c r="L7" s="26">
        <v>43745</v>
      </c>
    </row>
    <row r="8" spans="1:12" x14ac:dyDescent="0.25">
      <c r="A8" t="s">
        <v>79</v>
      </c>
      <c r="B8" t="s">
        <v>59</v>
      </c>
      <c r="C8" s="288" t="s">
        <v>636</v>
      </c>
      <c r="D8" t="s">
        <v>32</v>
      </c>
      <c r="E8">
        <v>2018</v>
      </c>
      <c r="F8" t="s">
        <v>20</v>
      </c>
      <c r="G8" s="2">
        <v>23367</v>
      </c>
      <c r="H8" t="s">
        <v>113</v>
      </c>
      <c r="I8" s="3">
        <v>43745</v>
      </c>
      <c r="J8" t="s">
        <v>43</v>
      </c>
      <c r="K8" t="s">
        <v>114</v>
      </c>
      <c r="L8" s="3">
        <v>43745</v>
      </c>
    </row>
    <row r="9" spans="1:12" x14ac:dyDescent="0.25">
      <c r="A9" t="s">
        <v>80</v>
      </c>
      <c r="B9" t="s">
        <v>59</v>
      </c>
      <c r="C9" s="288" t="s">
        <v>636</v>
      </c>
      <c r="D9" t="s">
        <v>32</v>
      </c>
      <c r="E9">
        <v>2018</v>
      </c>
      <c r="F9" t="s">
        <v>24</v>
      </c>
      <c r="G9" s="2">
        <v>3169</v>
      </c>
      <c r="H9" t="s">
        <v>113</v>
      </c>
      <c r="I9" s="3">
        <v>43745</v>
      </c>
      <c r="J9" t="s">
        <v>43</v>
      </c>
      <c r="K9" t="s">
        <v>114</v>
      </c>
      <c r="L9" s="3">
        <v>43745</v>
      </c>
    </row>
    <row r="10" spans="1:12" x14ac:dyDescent="0.25">
      <c r="A10" t="s">
        <v>81</v>
      </c>
      <c r="B10" t="s">
        <v>59</v>
      </c>
      <c r="C10" s="288" t="s">
        <v>636</v>
      </c>
      <c r="D10" t="s">
        <v>32</v>
      </c>
      <c r="E10">
        <v>2018</v>
      </c>
      <c r="F10" t="s">
        <v>26</v>
      </c>
      <c r="G10" s="2">
        <v>516872</v>
      </c>
      <c r="H10" t="s">
        <v>113</v>
      </c>
      <c r="I10" s="3">
        <v>43745</v>
      </c>
      <c r="J10" t="s">
        <v>43</v>
      </c>
      <c r="K10" t="s">
        <v>114</v>
      </c>
      <c r="L10" s="3">
        <v>43745</v>
      </c>
    </row>
    <row r="11" spans="1:12" x14ac:dyDescent="0.25">
      <c r="A11" s="24" t="s">
        <v>70</v>
      </c>
      <c r="B11" s="24" t="s">
        <v>60</v>
      </c>
      <c r="C11" s="289" t="s">
        <v>636</v>
      </c>
      <c r="D11" s="24" t="s">
        <v>61</v>
      </c>
      <c r="E11" s="24">
        <v>2018</v>
      </c>
      <c r="F11" s="24" t="s">
        <v>20</v>
      </c>
      <c r="G11" s="25">
        <v>751</v>
      </c>
      <c r="H11" s="24" t="s">
        <v>113</v>
      </c>
      <c r="I11" s="26">
        <v>43745</v>
      </c>
      <c r="J11" s="24" t="s">
        <v>43</v>
      </c>
      <c r="K11" s="24" t="s">
        <v>114</v>
      </c>
      <c r="L11" s="26">
        <v>43745</v>
      </c>
    </row>
    <row r="12" spans="1:12" x14ac:dyDescent="0.25">
      <c r="A12" s="24" t="s">
        <v>116</v>
      </c>
      <c r="B12" s="24" t="s">
        <v>60</v>
      </c>
      <c r="C12" s="289" t="s">
        <v>636</v>
      </c>
      <c r="D12" s="24" t="s">
        <v>61</v>
      </c>
      <c r="E12" s="24">
        <v>2018</v>
      </c>
      <c r="F12" s="24" t="s">
        <v>24</v>
      </c>
      <c r="G12" s="25">
        <v>301</v>
      </c>
      <c r="H12" s="24" t="s">
        <v>113</v>
      </c>
      <c r="I12" s="26">
        <v>43745</v>
      </c>
      <c r="J12" s="24" t="s">
        <v>43</v>
      </c>
      <c r="K12" s="24" t="s">
        <v>114</v>
      </c>
      <c r="L12" s="26">
        <v>43745</v>
      </c>
    </row>
    <row r="13" spans="1:12" ht="15.75" customHeight="1" x14ac:dyDescent="0.25">
      <c r="A13" s="24" t="s">
        <v>72</v>
      </c>
      <c r="B13" s="24" t="s">
        <v>60</v>
      </c>
      <c r="C13" s="289" t="s">
        <v>636</v>
      </c>
      <c r="D13" s="24" t="s">
        <v>61</v>
      </c>
      <c r="E13" s="24">
        <v>2018</v>
      </c>
      <c r="F13" s="24" t="s">
        <v>26</v>
      </c>
      <c r="G13" s="25">
        <v>54808</v>
      </c>
      <c r="H13" s="24" t="s">
        <v>113</v>
      </c>
      <c r="I13" s="26">
        <v>43745</v>
      </c>
      <c r="J13" s="24" t="s">
        <v>43</v>
      </c>
      <c r="K13" s="24" t="s">
        <v>114</v>
      </c>
      <c r="L13" s="26">
        <v>43745</v>
      </c>
    </row>
    <row r="14" spans="1:12" ht="15.75" customHeight="1" x14ac:dyDescent="0.25">
      <c r="A14" s="76" t="s">
        <v>185</v>
      </c>
      <c r="B14" s="73" t="s">
        <v>27</v>
      </c>
      <c r="C14" s="290" t="s">
        <v>27</v>
      </c>
      <c r="D14" s="73" t="s">
        <v>32</v>
      </c>
      <c r="E14" s="73">
        <v>2018</v>
      </c>
      <c r="F14" s="73" t="s">
        <v>20</v>
      </c>
      <c r="G14" s="75">
        <v>2</v>
      </c>
      <c r="H14" s="73" t="s">
        <v>186</v>
      </c>
      <c r="I14" s="72">
        <v>43854</v>
      </c>
      <c r="J14" s="71" t="s">
        <v>187</v>
      </c>
      <c r="K14" s="73" t="s">
        <v>188</v>
      </c>
      <c r="L14" s="72">
        <v>43854</v>
      </c>
    </row>
    <row r="15" spans="1:12" ht="15.75" customHeight="1" x14ac:dyDescent="0.25">
      <c r="A15" s="70" t="s">
        <v>77</v>
      </c>
      <c r="B15" s="73" t="s">
        <v>27</v>
      </c>
      <c r="C15" s="290" t="s">
        <v>27</v>
      </c>
      <c r="D15" s="73" t="s">
        <v>32</v>
      </c>
      <c r="E15" s="73">
        <v>2018</v>
      </c>
      <c r="F15" s="74" t="s">
        <v>24</v>
      </c>
      <c r="G15" s="75">
        <v>1</v>
      </c>
      <c r="H15" s="73" t="s">
        <v>186</v>
      </c>
      <c r="I15" s="72">
        <v>43854</v>
      </c>
      <c r="J15" s="71" t="s">
        <v>187</v>
      </c>
      <c r="K15" s="73" t="s">
        <v>188</v>
      </c>
      <c r="L15" s="72">
        <v>43854</v>
      </c>
    </row>
    <row r="16" spans="1:12" ht="15.75" customHeight="1" x14ac:dyDescent="0.25">
      <c r="A16" s="77" t="s">
        <v>189</v>
      </c>
      <c r="B16" s="73" t="s">
        <v>27</v>
      </c>
      <c r="C16" s="290" t="s">
        <v>27</v>
      </c>
      <c r="D16" s="73" t="s">
        <v>32</v>
      </c>
      <c r="E16" s="73">
        <v>2018</v>
      </c>
      <c r="F16" s="74" t="s">
        <v>26</v>
      </c>
      <c r="G16" s="75">
        <v>184</v>
      </c>
      <c r="H16" s="73" t="s">
        <v>186</v>
      </c>
      <c r="I16" s="72">
        <v>43854</v>
      </c>
      <c r="J16" s="71" t="s">
        <v>187</v>
      </c>
      <c r="K16" s="73" t="s">
        <v>188</v>
      </c>
      <c r="L16" s="72">
        <v>43854</v>
      </c>
    </row>
    <row r="17" spans="1:12" ht="15.75" customHeight="1" x14ac:dyDescent="0.25">
      <c r="A17" s="178" t="s">
        <v>390</v>
      </c>
      <c r="B17" s="178" t="s">
        <v>27</v>
      </c>
      <c r="C17" s="291" t="s">
        <v>27</v>
      </c>
      <c r="D17" s="178" t="s">
        <v>32</v>
      </c>
      <c r="E17" s="179">
        <v>2018</v>
      </c>
      <c r="F17" s="178" t="s">
        <v>20</v>
      </c>
      <c r="G17" s="179">
        <v>6</v>
      </c>
      <c r="H17" s="178" t="s">
        <v>391</v>
      </c>
      <c r="I17" s="180">
        <v>43937</v>
      </c>
      <c r="J17" s="178" t="s">
        <v>43</v>
      </c>
      <c r="K17" s="178" t="s">
        <v>392</v>
      </c>
      <c r="L17" s="180">
        <v>43937</v>
      </c>
    </row>
    <row r="18" spans="1:12" ht="15.75" customHeight="1" x14ac:dyDescent="0.25">
      <c r="A18" s="178" t="s">
        <v>393</v>
      </c>
      <c r="B18" s="178" t="s">
        <v>27</v>
      </c>
      <c r="C18" s="291" t="s">
        <v>27</v>
      </c>
      <c r="D18" s="178" t="s">
        <v>32</v>
      </c>
      <c r="E18" s="179">
        <v>2018</v>
      </c>
      <c r="F18" s="178" t="s">
        <v>24</v>
      </c>
      <c r="G18" s="179">
        <v>1</v>
      </c>
      <c r="H18" s="178" t="s">
        <v>391</v>
      </c>
      <c r="I18" s="180">
        <v>43937</v>
      </c>
      <c r="J18" s="178" t="s">
        <v>43</v>
      </c>
      <c r="K18" s="178" t="s">
        <v>392</v>
      </c>
      <c r="L18" s="180">
        <v>43937</v>
      </c>
    </row>
    <row r="19" spans="1:12" s="11" customFormat="1" ht="15.75" customHeight="1" x14ac:dyDescent="0.25">
      <c r="A19" s="178" t="s">
        <v>394</v>
      </c>
      <c r="B19" s="178" t="s">
        <v>27</v>
      </c>
      <c r="C19" s="291" t="s">
        <v>27</v>
      </c>
      <c r="D19" s="178" t="s">
        <v>32</v>
      </c>
      <c r="E19" s="179">
        <v>2018</v>
      </c>
      <c r="F19" s="178" t="s">
        <v>26</v>
      </c>
      <c r="G19" s="179">
        <v>433</v>
      </c>
      <c r="H19" s="178" t="s">
        <v>391</v>
      </c>
      <c r="I19" s="180">
        <v>43937</v>
      </c>
      <c r="J19" s="178" t="s">
        <v>43</v>
      </c>
      <c r="K19" s="178" t="s">
        <v>392</v>
      </c>
      <c r="L19" s="180">
        <v>43937</v>
      </c>
    </row>
    <row r="20" spans="1:12" ht="15.75" customHeight="1" x14ac:dyDescent="0.25">
      <c r="A20" s="168" t="s">
        <v>588</v>
      </c>
      <c r="B20" s="168" t="s">
        <v>27</v>
      </c>
      <c r="C20" s="292" t="s">
        <v>27</v>
      </c>
      <c r="D20" s="73" t="s">
        <v>32</v>
      </c>
      <c r="E20" s="169">
        <v>2018</v>
      </c>
      <c r="F20" s="168" t="s">
        <v>20</v>
      </c>
      <c r="G20" s="169">
        <v>1</v>
      </c>
      <c r="H20" s="168" t="s">
        <v>594</v>
      </c>
      <c r="I20" s="268">
        <v>44274</v>
      </c>
      <c r="J20" s="168" t="s">
        <v>43</v>
      </c>
      <c r="K20" s="168" t="s">
        <v>392</v>
      </c>
      <c r="L20" s="268">
        <v>44274</v>
      </c>
    </row>
    <row r="21" spans="1:12" ht="15.75" customHeight="1" x14ac:dyDescent="0.25">
      <c r="A21" s="168" t="s">
        <v>589</v>
      </c>
      <c r="B21" s="168" t="s">
        <v>27</v>
      </c>
      <c r="C21" s="292" t="s">
        <v>27</v>
      </c>
      <c r="D21" s="73" t="s">
        <v>32</v>
      </c>
      <c r="E21" s="169">
        <v>2018</v>
      </c>
      <c r="F21" s="168" t="s">
        <v>24</v>
      </c>
      <c r="G21" s="169">
        <v>1</v>
      </c>
      <c r="H21" s="168" t="s">
        <v>594</v>
      </c>
      <c r="I21" s="268">
        <v>44274</v>
      </c>
      <c r="J21" s="168" t="s">
        <v>43</v>
      </c>
      <c r="K21" s="168" t="s">
        <v>392</v>
      </c>
      <c r="L21" s="268">
        <v>44274</v>
      </c>
    </row>
    <row r="22" spans="1:12" s="147" customFormat="1" ht="15.75" customHeight="1" thickBot="1" x14ac:dyDescent="0.3">
      <c r="A22" s="269" t="s">
        <v>590</v>
      </c>
      <c r="B22" s="269" t="s">
        <v>27</v>
      </c>
      <c r="C22" s="293" t="s">
        <v>27</v>
      </c>
      <c r="D22" s="282" t="s">
        <v>32</v>
      </c>
      <c r="E22" s="270">
        <v>2018</v>
      </c>
      <c r="F22" s="269" t="s">
        <v>26</v>
      </c>
      <c r="G22" s="270">
        <v>65</v>
      </c>
      <c r="H22" s="269" t="s">
        <v>594</v>
      </c>
      <c r="I22" s="271">
        <v>44274</v>
      </c>
      <c r="J22" s="269" t="s">
        <v>43</v>
      </c>
      <c r="K22" s="269" t="s">
        <v>392</v>
      </c>
      <c r="L22" s="271">
        <v>44274</v>
      </c>
    </row>
    <row r="23" spans="1:12" ht="15.75" customHeight="1" x14ac:dyDescent="0.25">
      <c r="A23" s="272" t="s">
        <v>395</v>
      </c>
      <c r="B23" s="272" t="s">
        <v>203</v>
      </c>
      <c r="C23" s="294" t="s">
        <v>396</v>
      </c>
      <c r="D23" s="272" t="s">
        <v>208</v>
      </c>
      <c r="E23" s="273">
        <v>2019</v>
      </c>
      <c r="F23" s="272" t="s">
        <v>20</v>
      </c>
      <c r="G23" s="274">
        <v>14859</v>
      </c>
      <c r="H23" s="272" t="s">
        <v>397</v>
      </c>
      <c r="I23" s="275">
        <v>43944</v>
      </c>
      <c r="J23" s="272" t="s">
        <v>43</v>
      </c>
      <c r="K23" s="272" t="s">
        <v>398</v>
      </c>
      <c r="L23" s="275">
        <v>43944</v>
      </c>
    </row>
    <row r="24" spans="1:12" ht="15.75" customHeight="1" x14ac:dyDescent="0.25">
      <c r="A24" s="272" t="s">
        <v>399</v>
      </c>
      <c r="B24" s="272" t="s">
        <v>203</v>
      </c>
      <c r="C24" s="294" t="s">
        <v>396</v>
      </c>
      <c r="D24" s="272" t="s">
        <v>208</v>
      </c>
      <c r="E24" s="273">
        <v>2019</v>
      </c>
      <c r="F24" s="272" t="s">
        <v>26</v>
      </c>
      <c r="G24" s="274">
        <v>165248</v>
      </c>
      <c r="H24" s="272" t="s">
        <v>397</v>
      </c>
      <c r="I24" s="275">
        <v>43944</v>
      </c>
      <c r="J24" s="272" t="s">
        <v>43</v>
      </c>
      <c r="K24" s="272" t="s">
        <v>398</v>
      </c>
      <c r="L24" s="275">
        <v>43944</v>
      </c>
    </row>
    <row r="25" spans="1:12" ht="15.75" customHeight="1" x14ac:dyDescent="0.25">
      <c r="A25" s="168" t="s">
        <v>400</v>
      </c>
      <c r="B25" s="168" t="s">
        <v>358</v>
      </c>
      <c r="C25" s="292" t="s">
        <v>358</v>
      </c>
      <c r="D25" s="168" t="s">
        <v>362</v>
      </c>
      <c r="E25" s="169">
        <v>2019</v>
      </c>
      <c r="F25" s="168" t="s">
        <v>20</v>
      </c>
      <c r="G25" s="169">
        <v>4</v>
      </c>
      <c r="H25" s="168" t="s">
        <v>401</v>
      </c>
      <c r="I25" s="268">
        <v>43953</v>
      </c>
      <c r="J25" s="168" t="s">
        <v>187</v>
      </c>
      <c r="K25" s="168" t="s">
        <v>121</v>
      </c>
      <c r="L25" s="268">
        <v>43956</v>
      </c>
    </row>
    <row r="26" spans="1:12" ht="15.75" customHeight="1" x14ac:dyDescent="0.25">
      <c r="A26" s="24" t="s">
        <v>402</v>
      </c>
      <c r="B26" s="24" t="s">
        <v>33</v>
      </c>
      <c r="C26" s="289" t="s">
        <v>40</v>
      </c>
      <c r="D26" s="24" t="s">
        <v>38</v>
      </c>
      <c r="E26" s="24">
        <v>2019</v>
      </c>
      <c r="F26" s="24" t="s">
        <v>20</v>
      </c>
      <c r="G26" s="24">
        <v>30</v>
      </c>
      <c r="H26" s="24" t="s">
        <v>42</v>
      </c>
      <c r="I26" s="26">
        <v>44008</v>
      </c>
      <c r="J26" s="24" t="s">
        <v>43</v>
      </c>
      <c r="K26" s="24" t="s">
        <v>41</v>
      </c>
      <c r="L26" s="26">
        <v>44011</v>
      </c>
    </row>
    <row r="27" spans="1:12" ht="15.75" customHeight="1" x14ac:dyDescent="0.25">
      <c r="A27" s="24" t="s">
        <v>403</v>
      </c>
      <c r="B27" s="24" t="s">
        <v>33</v>
      </c>
      <c r="C27" s="289" t="s">
        <v>40</v>
      </c>
      <c r="D27" s="24" t="s">
        <v>38</v>
      </c>
      <c r="E27" s="24">
        <v>2019</v>
      </c>
      <c r="F27" s="24" t="s">
        <v>24</v>
      </c>
      <c r="G27" s="24">
        <v>8</v>
      </c>
      <c r="H27" s="24" t="s">
        <v>42</v>
      </c>
      <c r="I27" s="26">
        <v>44008</v>
      </c>
      <c r="J27" s="24" t="s">
        <v>43</v>
      </c>
      <c r="K27" s="24" t="s">
        <v>41</v>
      </c>
      <c r="L27" s="26">
        <v>44011</v>
      </c>
    </row>
    <row r="28" spans="1:12" ht="15.75" customHeight="1" x14ac:dyDescent="0.25">
      <c r="A28" s="24" t="s">
        <v>404</v>
      </c>
      <c r="B28" s="24" t="s">
        <v>33</v>
      </c>
      <c r="C28" s="289" t="s">
        <v>40</v>
      </c>
      <c r="D28" s="24" t="s">
        <v>38</v>
      </c>
      <c r="E28" s="24">
        <v>2019</v>
      </c>
      <c r="F28" s="24" t="s">
        <v>26</v>
      </c>
      <c r="G28" s="25">
        <v>3400</v>
      </c>
      <c r="H28" s="24" t="s">
        <v>42</v>
      </c>
      <c r="I28" s="26">
        <v>44008</v>
      </c>
      <c r="J28" s="24" t="s">
        <v>43</v>
      </c>
      <c r="K28" s="24" t="s">
        <v>41</v>
      </c>
      <c r="L28" s="26">
        <v>44011</v>
      </c>
    </row>
    <row r="29" spans="1:12" ht="15.75" customHeight="1" x14ac:dyDescent="0.25">
      <c r="A29" t="s">
        <v>405</v>
      </c>
      <c r="B29" s="38" t="s">
        <v>144</v>
      </c>
      <c r="C29" s="295" t="s">
        <v>407</v>
      </c>
      <c r="D29" t="s">
        <v>148</v>
      </c>
      <c r="E29">
        <v>2019</v>
      </c>
      <c r="F29" s="168" t="s">
        <v>20</v>
      </c>
      <c r="G29">
        <v>107</v>
      </c>
      <c r="H29" t="s">
        <v>113</v>
      </c>
      <c r="I29" s="3">
        <v>44004</v>
      </c>
      <c r="J29" t="s">
        <v>43</v>
      </c>
      <c r="K29" t="s">
        <v>408</v>
      </c>
      <c r="L29" s="3">
        <v>44012</v>
      </c>
    </row>
    <row r="30" spans="1:12" ht="15.75" customHeight="1" x14ac:dyDescent="0.25">
      <c r="A30" t="s">
        <v>406</v>
      </c>
      <c r="B30" s="38" t="s">
        <v>144</v>
      </c>
      <c r="C30" s="288" t="s">
        <v>407</v>
      </c>
      <c r="D30" t="s">
        <v>148</v>
      </c>
      <c r="E30">
        <v>2019</v>
      </c>
      <c r="F30" s="168" t="s">
        <v>24</v>
      </c>
      <c r="G30">
        <v>12</v>
      </c>
      <c r="H30" t="s">
        <v>113</v>
      </c>
      <c r="I30" s="3">
        <v>44004</v>
      </c>
      <c r="J30" t="s">
        <v>43</v>
      </c>
      <c r="K30" t="s">
        <v>408</v>
      </c>
      <c r="L30" s="3">
        <v>44012</v>
      </c>
    </row>
    <row r="31" spans="1:12" ht="15.75" customHeight="1" x14ac:dyDescent="0.25">
      <c r="A31" s="276" t="s">
        <v>470</v>
      </c>
      <c r="B31" s="277" t="s">
        <v>172</v>
      </c>
      <c r="C31" s="289" t="s">
        <v>468</v>
      </c>
      <c r="D31" s="278" t="s">
        <v>173</v>
      </c>
      <c r="E31" s="24">
        <v>2019</v>
      </c>
      <c r="F31" s="278" t="s">
        <v>20</v>
      </c>
      <c r="G31" s="25">
        <v>19225</v>
      </c>
      <c r="H31" s="278" t="s">
        <v>469</v>
      </c>
      <c r="I31" s="26">
        <v>44138</v>
      </c>
      <c r="J31" s="278" t="s">
        <v>43</v>
      </c>
      <c r="K31" s="278" t="s">
        <v>473</v>
      </c>
      <c r="L31" s="26">
        <v>44141</v>
      </c>
    </row>
    <row r="32" spans="1:12" ht="15.75" customHeight="1" x14ac:dyDescent="0.25">
      <c r="A32" s="276" t="s">
        <v>471</v>
      </c>
      <c r="B32" s="277" t="s">
        <v>172</v>
      </c>
      <c r="C32" s="289" t="s">
        <v>468</v>
      </c>
      <c r="D32" s="278" t="s">
        <v>173</v>
      </c>
      <c r="E32" s="24">
        <v>2019</v>
      </c>
      <c r="F32" s="278" t="s">
        <v>24</v>
      </c>
      <c r="G32" s="24">
        <v>955</v>
      </c>
      <c r="H32" s="278" t="s">
        <v>469</v>
      </c>
      <c r="I32" s="26">
        <v>44138</v>
      </c>
      <c r="J32" s="278" t="s">
        <v>43</v>
      </c>
      <c r="K32" s="278" t="s">
        <v>473</v>
      </c>
      <c r="L32" s="26">
        <v>44141</v>
      </c>
    </row>
    <row r="33" spans="1:12" s="11" customFormat="1" ht="15.75" customHeight="1" x14ac:dyDescent="0.25">
      <c r="A33" s="276" t="s">
        <v>472</v>
      </c>
      <c r="B33" s="277" t="s">
        <v>172</v>
      </c>
      <c r="C33" s="296" t="s">
        <v>468</v>
      </c>
      <c r="D33" s="272" t="s">
        <v>173</v>
      </c>
      <c r="E33" s="279">
        <v>2019</v>
      </c>
      <c r="F33" s="272" t="s">
        <v>26</v>
      </c>
      <c r="G33" s="280">
        <v>554700</v>
      </c>
      <c r="H33" s="272" t="s">
        <v>469</v>
      </c>
      <c r="I33" s="281">
        <v>44138</v>
      </c>
      <c r="J33" s="272" t="s">
        <v>43</v>
      </c>
      <c r="K33" s="272" t="s">
        <v>473</v>
      </c>
      <c r="L33" s="281">
        <v>44141</v>
      </c>
    </row>
    <row r="34" spans="1:12" ht="15.75" customHeight="1" x14ac:dyDescent="0.25">
      <c r="A34" s="65" t="s">
        <v>591</v>
      </c>
      <c r="B34" s="59" t="s">
        <v>27</v>
      </c>
      <c r="C34" s="297" t="s">
        <v>27</v>
      </c>
      <c r="D34" s="73" t="s">
        <v>32</v>
      </c>
      <c r="E34" s="11">
        <v>2019</v>
      </c>
      <c r="F34" s="15" t="s">
        <v>20</v>
      </c>
      <c r="G34">
        <v>1</v>
      </c>
      <c r="H34" s="15" t="s">
        <v>594</v>
      </c>
      <c r="I34" s="3">
        <v>44274</v>
      </c>
      <c r="J34" s="15" t="s">
        <v>43</v>
      </c>
      <c r="K34" s="168" t="s">
        <v>392</v>
      </c>
      <c r="L34" s="3">
        <v>44274</v>
      </c>
    </row>
    <row r="35" spans="1:12" ht="15.75" customHeight="1" x14ac:dyDescent="0.25">
      <c r="A35" s="65" t="s">
        <v>592</v>
      </c>
      <c r="B35" s="59" t="s">
        <v>27</v>
      </c>
      <c r="C35" s="297" t="s">
        <v>27</v>
      </c>
      <c r="D35" s="73" t="s">
        <v>32</v>
      </c>
      <c r="E35" s="11">
        <v>2019</v>
      </c>
      <c r="F35" s="15" t="s">
        <v>24</v>
      </c>
      <c r="G35">
        <v>1</v>
      </c>
      <c r="H35" s="15" t="s">
        <v>594</v>
      </c>
      <c r="I35" s="3">
        <v>44274</v>
      </c>
      <c r="J35" s="15" t="s">
        <v>43</v>
      </c>
      <c r="K35" s="168" t="s">
        <v>392</v>
      </c>
      <c r="L35" s="3">
        <v>44274</v>
      </c>
    </row>
    <row r="36" spans="1:12" s="11" customFormat="1" ht="15.75" customHeight="1" x14ac:dyDescent="0.25">
      <c r="A36" s="65" t="s">
        <v>593</v>
      </c>
      <c r="B36" s="59" t="s">
        <v>27</v>
      </c>
      <c r="C36" s="297" t="s">
        <v>27</v>
      </c>
      <c r="D36" s="73" t="s">
        <v>32</v>
      </c>
      <c r="E36" s="11">
        <v>2019</v>
      </c>
      <c r="F36" s="15" t="s">
        <v>26</v>
      </c>
      <c r="G36" s="11">
        <v>65</v>
      </c>
      <c r="H36" s="15" t="s">
        <v>594</v>
      </c>
      <c r="I36" s="170">
        <v>44274</v>
      </c>
      <c r="J36" s="15" t="s">
        <v>43</v>
      </c>
      <c r="K36" s="168" t="s">
        <v>392</v>
      </c>
      <c r="L36" s="170">
        <v>44274</v>
      </c>
    </row>
    <row r="37" spans="1:12" s="11" customFormat="1" ht="15.75" customHeight="1" x14ac:dyDescent="0.25">
      <c r="A37" s="276" t="s">
        <v>637</v>
      </c>
      <c r="B37" s="277" t="s">
        <v>27</v>
      </c>
      <c r="C37" s="299" t="s">
        <v>27</v>
      </c>
      <c r="D37" s="285" t="s">
        <v>32</v>
      </c>
      <c r="E37" s="279">
        <v>2019</v>
      </c>
      <c r="F37" s="272" t="s">
        <v>20</v>
      </c>
      <c r="G37" s="279">
        <v>6</v>
      </c>
      <c r="H37" s="272" t="s">
        <v>391</v>
      </c>
      <c r="I37" s="281">
        <v>44025</v>
      </c>
      <c r="J37" s="272" t="s">
        <v>43</v>
      </c>
      <c r="K37" s="286" t="s">
        <v>392</v>
      </c>
      <c r="L37" s="281">
        <v>44531</v>
      </c>
    </row>
    <row r="38" spans="1:12" s="11" customFormat="1" ht="15.75" customHeight="1" x14ac:dyDescent="0.25">
      <c r="A38" s="276" t="s">
        <v>638</v>
      </c>
      <c r="B38" s="277" t="s">
        <v>27</v>
      </c>
      <c r="C38" s="299" t="s">
        <v>27</v>
      </c>
      <c r="D38" s="285" t="s">
        <v>32</v>
      </c>
      <c r="E38" s="279">
        <v>2019</v>
      </c>
      <c r="F38" s="272" t="s">
        <v>24</v>
      </c>
      <c r="G38" s="279">
        <v>1</v>
      </c>
      <c r="H38" s="272" t="s">
        <v>391</v>
      </c>
      <c r="I38" s="281">
        <v>44025</v>
      </c>
      <c r="J38" s="272" t="s">
        <v>43</v>
      </c>
      <c r="K38" s="286" t="s">
        <v>392</v>
      </c>
      <c r="L38" s="281">
        <v>44531</v>
      </c>
    </row>
    <row r="39" spans="1:12" s="147" customFormat="1" ht="15.75" customHeight="1" thickBot="1" x14ac:dyDescent="0.3">
      <c r="A39" s="300" t="s">
        <v>642</v>
      </c>
      <c r="B39" s="305" t="s">
        <v>27</v>
      </c>
      <c r="C39" s="306" t="s">
        <v>27</v>
      </c>
      <c r="D39" s="307" t="s">
        <v>32</v>
      </c>
      <c r="E39" s="301">
        <v>2019</v>
      </c>
      <c r="F39" s="303" t="s">
        <v>26</v>
      </c>
      <c r="G39" s="301">
        <v>433</v>
      </c>
      <c r="H39" s="303" t="s">
        <v>391</v>
      </c>
      <c r="I39" s="302">
        <v>44025</v>
      </c>
      <c r="J39" s="303" t="s">
        <v>43</v>
      </c>
      <c r="K39" s="304" t="s">
        <v>392</v>
      </c>
      <c r="L39" s="302">
        <v>44531</v>
      </c>
    </row>
    <row r="40" spans="1:12" ht="15.75" customHeight="1" x14ac:dyDescent="0.25">
      <c r="A40" s="65" t="s">
        <v>620</v>
      </c>
      <c r="B40" s="13" t="s">
        <v>504</v>
      </c>
      <c r="C40" s="298" t="s">
        <v>636</v>
      </c>
      <c r="D40" s="73" t="s">
        <v>32</v>
      </c>
      <c r="E40" s="11">
        <v>2020</v>
      </c>
      <c r="F40" s="15" t="s">
        <v>20</v>
      </c>
      <c r="G40" s="11">
        <v>112</v>
      </c>
      <c r="H40" s="15" t="s">
        <v>621</v>
      </c>
      <c r="I40" s="3">
        <v>44343</v>
      </c>
      <c r="J40" s="15" t="s">
        <v>43</v>
      </c>
      <c r="K40" s="168" t="s">
        <v>622</v>
      </c>
      <c r="L40" s="3">
        <v>44378</v>
      </c>
    </row>
    <row r="41" spans="1:12" ht="15.75" customHeight="1" x14ac:dyDescent="0.25">
      <c r="A41" s="65" t="s">
        <v>619</v>
      </c>
      <c r="B41" s="13" t="s">
        <v>504</v>
      </c>
      <c r="C41" s="298" t="s">
        <v>636</v>
      </c>
      <c r="D41" s="73" t="s">
        <v>32</v>
      </c>
      <c r="E41" s="11">
        <v>2020</v>
      </c>
      <c r="F41" s="15" t="s">
        <v>24</v>
      </c>
      <c r="G41" s="11">
        <v>28</v>
      </c>
      <c r="H41" s="15" t="s">
        <v>621</v>
      </c>
      <c r="I41" s="3">
        <v>44343</v>
      </c>
      <c r="J41" s="15" t="s">
        <v>43</v>
      </c>
      <c r="K41" s="168" t="s">
        <v>622</v>
      </c>
      <c r="L41" s="3">
        <v>44378</v>
      </c>
    </row>
    <row r="42" spans="1:12" ht="15.75" customHeight="1" x14ac:dyDescent="0.25">
      <c r="A42" s="65" t="s">
        <v>618</v>
      </c>
      <c r="B42" s="13" t="s">
        <v>504</v>
      </c>
      <c r="C42" s="298" t="s">
        <v>636</v>
      </c>
      <c r="D42" s="73" t="s">
        <v>32</v>
      </c>
      <c r="E42" s="11">
        <v>2020</v>
      </c>
      <c r="F42" s="15" t="s">
        <v>26</v>
      </c>
      <c r="G42" s="2">
        <v>14000</v>
      </c>
      <c r="H42" s="15" t="s">
        <v>621</v>
      </c>
      <c r="I42" s="3">
        <v>44343</v>
      </c>
      <c r="J42" s="15" t="s">
        <v>43</v>
      </c>
      <c r="K42" s="168" t="s">
        <v>622</v>
      </c>
      <c r="L42" s="3">
        <v>44378</v>
      </c>
    </row>
    <row r="43" spans="1:12" ht="15.75" customHeight="1" x14ac:dyDescent="0.25">
      <c r="A43" s="276" t="s">
        <v>627</v>
      </c>
      <c r="B43" s="277" t="s">
        <v>172</v>
      </c>
      <c r="C43" s="289" t="s">
        <v>468</v>
      </c>
      <c r="D43" s="278" t="s">
        <v>173</v>
      </c>
      <c r="E43" s="24">
        <v>2020</v>
      </c>
      <c r="F43" s="278" t="s">
        <v>20</v>
      </c>
      <c r="G43" s="25">
        <v>8144</v>
      </c>
      <c r="H43" s="278" t="s">
        <v>469</v>
      </c>
      <c r="I43" s="26">
        <v>44460</v>
      </c>
      <c r="J43" s="272" t="s">
        <v>43</v>
      </c>
      <c r="K43" s="278" t="s">
        <v>473</v>
      </c>
      <c r="L43" s="26">
        <v>44461</v>
      </c>
    </row>
    <row r="44" spans="1:12" ht="15.75" customHeight="1" x14ac:dyDescent="0.25">
      <c r="A44" s="276" t="s">
        <v>628</v>
      </c>
      <c r="B44" s="277" t="s">
        <v>172</v>
      </c>
      <c r="C44" s="289" t="s">
        <v>468</v>
      </c>
      <c r="D44" s="278" t="s">
        <v>173</v>
      </c>
      <c r="E44" s="24">
        <v>2020</v>
      </c>
      <c r="F44" s="278" t="s">
        <v>24</v>
      </c>
      <c r="G44" s="25">
        <v>2023</v>
      </c>
      <c r="H44" s="278" t="s">
        <v>469</v>
      </c>
      <c r="I44" s="26">
        <v>44460</v>
      </c>
      <c r="J44" s="272" t="s">
        <v>43</v>
      </c>
      <c r="K44" s="278" t="s">
        <v>473</v>
      </c>
      <c r="L44" s="26">
        <v>44461</v>
      </c>
    </row>
    <row r="45" spans="1:12" ht="15.75" customHeight="1" x14ac:dyDescent="0.25">
      <c r="A45" s="276" t="s">
        <v>629</v>
      </c>
      <c r="B45" s="277" t="s">
        <v>172</v>
      </c>
      <c r="C45" s="296" t="s">
        <v>468</v>
      </c>
      <c r="D45" s="272" t="s">
        <v>173</v>
      </c>
      <c r="E45" s="279">
        <v>2020</v>
      </c>
      <c r="F45" s="272" t="s">
        <v>26</v>
      </c>
      <c r="G45" s="25">
        <v>910740</v>
      </c>
      <c r="H45" s="272" t="s">
        <v>469</v>
      </c>
      <c r="I45" s="26">
        <v>44460</v>
      </c>
      <c r="J45" s="272" t="s">
        <v>43</v>
      </c>
      <c r="K45" s="272" t="s">
        <v>473</v>
      </c>
      <c r="L45" s="26">
        <v>44461</v>
      </c>
    </row>
    <row r="46" spans="1:12" ht="15.75" customHeight="1" x14ac:dyDescent="0.25">
      <c r="A46" t="s">
        <v>630</v>
      </c>
      <c r="B46" t="s">
        <v>33</v>
      </c>
      <c r="C46" s="288" t="s">
        <v>40</v>
      </c>
      <c r="D46" t="s">
        <v>38</v>
      </c>
      <c r="E46" s="11">
        <v>2020</v>
      </c>
      <c r="F46" t="s">
        <v>20</v>
      </c>
      <c r="G46">
        <v>30</v>
      </c>
      <c r="H46" t="s">
        <v>42</v>
      </c>
      <c r="I46" s="3">
        <v>44455</v>
      </c>
      <c r="J46" t="s">
        <v>43</v>
      </c>
      <c r="K46" t="s">
        <v>41</v>
      </c>
      <c r="L46" s="3">
        <v>44456</v>
      </c>
    </row>
    <row r="47" spans="1:12" ht="15.75" customHeight="1" x14ac:dyDescent="0.25">
      <c r="A47" t="s">
        <v>631</v>
      </c>
      <c r="B47" t="s">
        <v>33</v>
      </c>
      <c r="C47" s="288" t="s">
        <v>40</v>
      </c>
      <c r="D47" t="s">
        <v>38</v>
      </c>
      <c r="E47" s="11">
        <v>2020</v>
      </c>
      <c r="F47" t="s">
        <v>24</v>
      </c>
      <c r="G47">
        <v>8</v>
      </c>
      <c r="H47" t="s">
        <v>42</v>
      </c>
      <c r="I47" s="3">
        <v>44455</v>
      </c>
      <c r="J47" t="s">
        <v>43</v>
      </c>
      <c r="K47" t="s">
        <v>41</v>
      </c>
      <c r="L47" s="3">
        <v>44456</v>
      </c>
    </row>
    <row r="48" spans="1:12" ht="15.75" customHeight="1" x14ac:dyDescent="0.25">
      <c r="A48" t="s">
        <v>632</v>
      </c>
      <c r="B48" t="s">
        <v>33</v>
      </c>
      <c r="C48" s="288" t="s">
        <v>40</v>
      </c>
      <c r="D48" t="s">
        <v>38</v>
      </c>
      <c r="E48" s="11">
        <v>2020</v>
      </c>
      <c r="F48" t="s">
        <v>26</v>
      </c>
      <c r="G48" s="2">
        <v>3400</v>
      </c>
      <c r="H48" t="s">
        <v>42</v>
      </c>
      <c r="I48" s="3">
        <v>44455</v>
      </c>
      <c r="J48" t="s">
        <v>43</v>
      </c>
      <c r="K48" t="s">
        <v>41</v>
      </c>
      <c r="L48" s="3">
        <v>44456</v>
      </c>
    </row>
    <row r="49" spans="1:13" ht="15.75" customHeight="1" x14ac:dyDescent="0.25">
      <c r="A49" s="276" t="s">
        <v>633</v>
      </c>
      <c r="B49" s="277" t="s">
        <v>27</v>
      </c>
      <c r="C49" s="299" t="s">
        <v>27</v>
      </c>
      <c r="D49" s="285" t="s">
        <v>32</v>
      </c>
      <c r="E49" s="24">
        <v>2020</v>
      </c>
      <c r="F49" s="272" t="s">
        <v>20</v>
      </c>
      <c r="G49" s="24">
        <v>1</v>
      </c>
      <c r="H49" s="272" t="s">
        <v>594</v>
      </c>
      <c r="I49" s="26">
        <v>44274</v>
      </c>
      <c r="J49" s="272" t="s">
        <v>43</v>
      </c>
      <c r="K49" s="286" t="s">
        <v>392</v>
      </c>
      <c r="L49" s="26">
        <v>44274</v>
      </c>
    </row>
    <row r="50" spans="1:13" ht="15.75" customHeight="1" x14ac:dyDescent="0.25">
      <c r="A50" s="276" t="s">
        <v>634</v>
      </c>
      <c r="B50" s="277" t="s">
        <v>27</v>
      </c>
      <c r="C50" s="299" t="s">
        <v>27</v>
      </c>
      <c r="D50" s="285" t="s">
        <v>32</v>
      </c>
      <c r="E50" s="24">
        <v>2020</v>
      </c>
      <c r="F50" s="272" t="s">
        <v>24</v>
      </c>
      <c r="G50" s="24">
        <v>1</v>
      </c>
      <c r="H50" s="272" t="s">
        <v>594</v>
      </c>
      <c r="I50" s="26">
        <v>44274</v>
      </c>
      <c r="J50" s="272" t="s">
        <v>43</v>
      </c>
      <c r="K50" s="286" t="s">
        <v>392</v>
      </c>
      <c r="L50" s="26">
        <v>44274</v>
      </c>
    </row>
    <row r="51" spans="1:13" s="11" customFormat="1" ht="15.75" customHeight="1" x14ac:dyDescent="0.25">
      <c r="A51" s="276" t="s">
        <v>635</v>
      </c>
      <c r="B51" s="277" t="s">
        <v>27</v>
      </c>
      <c r="C51" s="299" t="s">
        <v>27</v>
      </c>
      <c r="D51" s="285" t="s">
        <v>32</v>
      </c>
      <c r="E51" s="279">
        <v>2020</v>
      </c>
      <c r="F51" s="272" t="s">
        <v>26</v>
      </c>
      <c r="G51" s="279">
        <v>65</v>
      </c>
      <c r="H51" s="272" t="s">
        <v>594</v>
      </c>
      <c r="I51" s="281">
        <v>44274</v>
      </c>
      <c r="J51" s="272" t="s">
        <v>43</v>
      </c>
      <c r="K51" s="286" t="s">
        <v>392</v>
      </c>
      <c r="L51" s="281">
        <v>44274</v>
      </c>
    </row>
    <row r="52" spans="1:13" ht="15.75" customHeight="1" x14ac:dyDescent="0.25">
      <c r="A52" s="65" t="s">
        <v>639</v>
      </c>
      <c r="B52" s="59" t="s">
        <v>27</v>
      </c>
      <c r="C52" s="297" t="s">
        <v>27</v>
      </c>
      <c r="D52" s="73" t="s">
        <v>32</v>
      </c>
      <c r="E52">
        <v>2020</v>
      </c>
      <c r="F52" s="15" t="s">
        <v>20</v>
      </c>
      <c r="G52" s="11">
        <v>6</v>
      </c>
      <c r="H52" s="15" t="s">
        <v>391</v>
      </c>
      <c r="I52" s="3">
        <v>44501</v>
      </c>
      <c r="J52" t="s">
        <v>43</v>
      </c>
      <c r="K52" s="168" t="s">
        <v>392</v>
      </c>
      <c r="L52" s="3">
        <v>44531</v>
      </c>
    </row>
    <row r="53" spans="1:13" ht="15.75" customHeight="1" x14ac:dyDescent="0.25">
      <c r="A53" s="65" t="s">
        <v>640</v>
      </c>
      <c r="B53" s="59" t="s">
        <v>27</v>
      </c>
      <c r="C53" s="297" t="s">
        <v>27</v>
      </c>
      <c r="D53" s="73" t="s">
        <v>32</v>
      </c>
      <c r="E53">
        <v>2020</v>
      </c>
      <c r="F53" s="15" t="s">
        <v>24</v>
      </c>
      <c r="G53" s="11">
        <v>1</v>
      </c>
      <c r="H53" s="15" t="s">
        <v>391</v>
      </c>
      <c r="I53" s="3">
        <v>44501</v>
      </c>
      <c r="J53" t="s">
        <v>43</v>
      </c>
      <c r="K53" s="168" t="s">
        <v>392</v>
      </c>
      <c r="L53" s="3">
        <v>44531</v>
      </c>
    </row>
    <row r="54" spans="1:13" ht="15.75" customHeight="1" x14ac:dyDescent="0.25">
      <c r="A54" s="65" t="s">
        <v>641</v>
      </c>
      <c r="B54" s="59" t="s">
        <v>27</v>
      </c>
      <c r="C54" s="297" t="s">
        <v>27</v>
      </c>
      <c r="D54" s="73" t="s">
        <v>32</v>
      </c>
      <c r="E54" s="11">
        <v>2020</v>
      </c>
      <c r="F54" s="15" t="s">
        <v>26</v>
      </c>
      <c r="G54" s="11">
        <v>433</v>
      </c>
      <c r="H54" s="15" t="s">
        <v>391</v>
      </c>
      <c r="I54" s="3">
        <v>44501</v>
      </c>
      <c r="J54" t="s">
        <v>43</v>
      </c>
      <c r="K54" s="168" t="s">
        <v>392</v>
      </c>
      <c r="L54" s="3">
        <v>44531</v>
      </c>
    </row>
    <row r="55" spans="1:13" ht="15.75" customHeight="1" x14ac:dyDescent="0.25">
      <c r="A55" s="276" t="s">
        <v>644</v>
      </c>
      <c r="B55" s="277" t="s">
        <v>203</v>
      </c>
      <c r="C55" s="289" t="s">
        <v>396</v>
      </c>
      <c r="D55" s="285" t="s">
        <v>208</v>
      </c>
      <c r="E55" s="24">
        <v>2020</v>
      </c>
      <c r="F55" s="272" t="s">
        <v>20</v>
      </c>
      <c r="G55" s="280">
        <v>17356</v>
      </c>
      <c r="H55" s="272" t="s">
        <v>397</v>
      </c>
      <c r="I55" s="281">
        <v>44279</v>
      </c>
      <c r="J55" s="279" t="s">
        <v>43</v>
      </c>
      <c r="K55" s="286" t="s">
        <v>398</v>
      </c>
      <c r="L55" s="281">
        <v>44531</v>
      </c>
      <c r="M55" s="11"/>
    </row>
    <row r="56" spans="1:13" s="147" customFormat="1" ht="15.75" customHeight="1" thickBot="1" x14ac:dyDescent="0.3">
      <c r="A56" s="300" t="s">
        <v>643</v>
      </c>
      <c r="B56" s="305" t="s">
        <v>203</v>
      </c>
      <c r="C56" s="312" t="s">
        <v>396</v>
      </c>
      <c r="D56" s="307" t="s">
        <v>208</v>
      </c>
      <c r="E56" s="301">
        <v>2020</v>
      </c>
      <c r="F56" s="303" t="s">
        <v>26</v>
      </c>
      <c r="G56" s="313">
        <v>123533</v>
      </c>
      <c r="H56" s="303" t="s">
        <v>397</v>
      </c>
      <c r="I56" s="302">
        <v>44279</v>
      </c>
      <c r="J56" s="301" t="s">
        <v>43</v>
      </c>
      <c r="K56" s="304" t="s">
        <v>398</v>
      </c>
      <c r="L56" s="302">
        <v>44531</v>
      </c>
    </row>
    <row r="57" spans="1:13" ht="15.75" customHeight="1" x14ac:dyDescent="0.25">
      <c r="A57" s="15" t="s">
        <v>750</v>
      </c>
      <c r="B57" s="13" t="s">
        <v>203</v>
      </c>
      <c r="C57" s="288" t="s">
        <v>396</v>
      </c>
      <c r="D57" s="73" t="s">
        <v>208</v>
      </c>
      <c r="E57" s="11">
        <v>2021</v>
      </c>
      <c r="F57" s="15" t="s">
        <v>20</v>
      </c>
      <c r="G57" s="314">
        <v>10861</v>
      </c>
      <c r="H57" s="15" t="s">
        <v>397</v>
      </c>
      <c r="I57" s="170">
        <v>44643</v>
      </c>
      <c r="J57" s="11" t="s">
        <v>43</v>
      </c>
      <c r="K57" s="168" t="s">
        <v>398</v>
      </c>
      <c r="L57" s="170">
        <v>44663</v>
      </c>
      <c r="M57" s="11"/>
    </row>
    <row r="58" spans="1:13" ht="15.75" customHeight="1" x14ac:dyDescent="0.25">
      <c r="A58" s="15" t="s">
        <v>751</v>
      </c>
      <c r="B58" s="13" t="s">
        <v>203</v>
      </c>
      <c r="C58" s="288" t="s">
        <v>396</v>
      </c>
      <c r="D58" s="73" t="s">
        <v>208</v>
      </c>
      <c r="E58" s="11">
        <v>2021</v>
      </c>
      <c r="F58" s="15" t="s">
        <v>24</v>
      </c>
      <c r="G58" s="11">
        <v>367</v>
      </c>
      <c r="H58" s="15" t="s">
        <v>397</v>
      </c>
      <c r="I58" s="170">
        <v>44643</v>
      </c>
      <c r="J58" s="11" t="s">
        <v>43</v>
      </c>
      <c r="K58" s="168" t="s">
        <v>398</v>
      </c>
      <c r="L58" s="170">
        <v>44663</v>
      </c>
      <c r="M58" s="11"/>
    </row>
    <row r="59" spans="1:13" ht="15.75" customHeight="1" x14ac:dyDescent="0.25">
      <c r="A59" s="24" t="s">
        <v>752</v>
      </c>
      <c r="B59" s="278" t="s">
        <v>504</v>
      </c>
      <c r="C59" s="315" t="s">
        <v>636</v>
      </c>
      <c r="D59" s="285" t="s">
        <v>32</v>
      </c>
      <c r="E59" s="279">
        <v>2021</v>
      </c>
      <c r="F59" s="272" t="s">
        <v>20</v>
      </c>
      <c r="G59" s="24">
        <v>112</v>
      </c>
      <c r="H59" s="272" t="s">
        <v>621</v>
      </c>
      <c r="I59" s="281">
        <v>44649</v>
      </c>
      <c r="J59" s="279" t="s">
        <v>43</v>
      </c>
      <c r="K59" s="279" t="s">
        <v>622</v>
      </c>
      <c r="L59" s="281">
        <v>44713</v>
      </c>
      <c r="M59" s="11"/>
    </row>
    <row r="60" spans="1:13" ht="15.75" customHeight="1" x14ac:dyDescent="0.25">
      <c r="A60" s="24" t="s">
        <v>753</v>
      </c>
      <c r="B60" s="278" t="s">
        <v>504</v>
      </c>
      <c r="C60" s="315" t="s">
        <v>636</v>
      </c>
      <c r="D60" s="285" t="s">
        <v>32</v>
      </c>
      <c r="E60" s="279">
        <v>2021</v>
      </c>
      <c r="F60" s="272" t="s">
        <v>24</v>
      </c>
      <c r="G60" s="24">
        <v>28</v>
      </c>
      <c r="H60" s="272" t="s">
        <v>621</v>
      </c>
      <c r="I60" s="281">
        <v>44649</v>
      </c>
      <c r="J60" s="279" t="s">
        <v>43</v>
      </c>
      <c r="K60" s="279" t="s">
        <v>622</v>
      </c>
      <c r="L60" s="281">
        <v>44713</v>
      </c>
      <c r="M60" s="11"/>
    </row>
    <row r="61" spans="1:13" ht="15.75" customHeight="1" x14ac:dyDescent="0.25">
      <c r="A61" s="24" t="s">
        <v>754</v>
      </c>
      <c r="B61" s="278" t="s">
        <v>504</v>
      </c>
      <c r="C61" s="315" t="s">
        <v>636</v>
      </c>
      <c r="D61" s="285" t="s">
        <v>32</v>
      </c>
      <c r="E61" s="279">
        <v>2021</v>
      </c>
      <c r="F61" s="272" t="s">
        <v>26</v>
      </c>
      <c r="G61" s="24">
        <v>14000</v>
      </c>
      <c r="H61" s="272" t="s">
        <v>621</v>
      </c>
      <c r="I61" s="281">
        <v>44649</v>
      </c>
      <c r="J61" s="279" t="s">
        <v>43</v>
      </c>
      <c r="K61" s="279" t="s">
        <v>622</v>
      </c>
      <c r="L61" s="281">
        <v>44713</v>
      </c>
    </row>
    <row r="62" spans="1:13" ht="15.75" customHeight="1" x14ac:dyDescent="0.25">
      <c r="A62" t="s">
        <v>729</v>
      </c>
      <c r="B62" s="13" t="s">
        <v>490</v>
      </c>
      <c r="C62" s="288" t="s">
        <v>468</v>
      </c>
      <c r="D62" s="73" t="s">
        <v>173</v>
      </c>
      <c r="E62" s="11">
        <v>2021</v>
      </c>
      <c r="F62" s="15" t="s">
        <v>24</v>
      </c>
      <c r="G62">
        <v>3495</v>
      </c>
      <c r="H62" s="13" t="s">
        <v>469</v>
      </c>
      <c r="I62" s="3">
        <v>44736</v>
      </c>
      <c r="J62" s="11" t="s">
        <v>43</v>
      </c>
      <c r="K62" s="13" t="s">
        <v>473</v>
      </c>
      <c r="L62" s="3">
        <v>44749</v>
      </c>
    </row>
    <row r="63" spans="1:13" ht="15.75" customHeight="1" x14ac:dyDescent="0.25">
      <c r="A63" t="s">
        <v>730</v>
      </c>
      <c r="B63" s="13" t="s">
        <v>490</v>
      </c>
      <c r="C63" s="288" t="s">
        <v>468</v>
      </c>
      <c r="D63" s="73" t="s">
        <v>173</v>
      </c>
      <c r="E63" s="11">
        <v>2021</v>
      </c>
      <c r="F63" s="15" t="s">
        <v>26</v>
      </c>
      <c r="G63">
        <v>786900</v>
      </c>
      <c r="H63" s="13" t="s">
        <v>469</v>
      </c>
      <c r="I63" s="3">
        <v>44736</v>
      </c>
      <c r="J63" s="11" t="s">
        <v>43</v>
      </c>
      <c r="K63" s="13" t="s">
        <v>473</v>
      </c>
      <c r="L63" s="3">
        <v>44749</v>
      </c>
    </row>
    <row r="64" spans="1:13" ht="15.75" customHeight="1" x14ac:dyDescent="0.25">
      <c r="A64" s="24" t="s">
        <v>776</v>
      </c>
      <c r="B64" s="278" t="s">
        <v>608</v>
      </c>
      <c r="C64" s="289" t="s">
        <v>27</v>
      </c>
      <c r="D64" s="285" t="s">
        <v>32</v>
      </c>
      <c r="E64" s="279">
        <v>2021</v>
      </c>
      <c r="F64" s="272" t="s">
        <v>20</v>
      </c>
      <c r="G64" s="24">
        <v>59</v>
      </c>
      <c r="H64" s="272" t="s">
        <v>779</v>
      </c>
      <c r="I64" s="26">
        <v>44770</v>
      </c>
      <c r="J64" s="279" t="s">
        <v>43</v>
      </c>
      <c r="K64" s="279" t="s">
        <v>780</v>
      </c>
      <c r="L64" s="26">
        <v>44797</v>
      </c>
    </row>
    <row r="65" spans="1:12" ht="15.75" customHeight="1" x14ac:dyDescent="0.25">
      <c r="A65" s="24" t="s">
        <v>777</v>
      </c>
      <c r="B65" s="278" t="s">
        <v>608</v>
      </c>
      <c r="C65" s="289" t="s">
        <v>27</v>
      </c>
      <c r="D65" s="285" t="s">
        <v>32</v>
      </c>
      <c r="E65" s="279">
        <v>2021</v>
      </c>
      <c r="F65" s="272" t="s">
        <v>24</v>
      </c>
      <c r="G65" s="24">
        <v>7</v>
      </c>
      <c r="H65" s="272" t="s">
        <v>779</v>
      </c>
      <c r="I65" s="26">
        <v>44770</v>
      </c>
      <c r="J65" s="279" t="s">
        <v>43</v>
      </c>
      <c r="K65" s="279" t="s">
        <v>780</v>
      </c>
      <c r="L65" s="26">
        <v>44797</v>
      </c>
    </row>
    <row r="66" spans="1:12" ht="15.75" customHeight="1" x14ac:dyDescent="0.25">
      <c r="A66" s="24" t="s">
        <v>778</v>
      </c>
      <c r="B66" s="278" t="s">
        <v>608</v>
      </c>
      <c r="C66" s="289" t="s">
        <v>27</v>
      </c>
      <c r="D66" s="285" t="s">
        <v>32</v>
      </c>
      <c r="E66" s="279">
        <v>2021</v>
      </c>
      <c r="F66" s="272" t="s">
        <v>26</v>
      </c>
      <c r="G66" s="24">
        <v>22753</v>
      </c>
      <c r="H66" s="272" t="s">
        <v>779</v>
      </c>
      <c r="I66" s="26">
        <v>44770</v>
      </c>
      <c r="J66" s="279" t="s">
        <v>43</v>
      </c>
      <c r="K66" s="279" t="s">
        <v>780</v>
      </c>
      <c r="L66" s="26">
        <v>44797</v>
      </c>
    </row>
    <row r="67" spans="1:12" ht="15.75" customHeight="1" x14ac:dyDescent="0.25">
      <c r="A67" t="s">
        <v>781</v>
      </c>
      <c r="B67" s="13" t="s">
        <v>608</v>
      </c>
      <c r="C67" s="288" t="s">
        <v>27</v>
      </c>
      <c r="D67" s="73" t="s">
        <v>32</v>
      </c>
      <c r="E67" s="11">
        <v>2021</v>
      </c>
      <c r="F67" s="15" t="s">
        <v>20</v>
      </c>
      <c r="G67">
        <v>2</v>
      </c>
      <c r="H67" s="15" t="s">
        <v>784</v>
      </c>
      <c r="I67" s="3">
        <v>44770</v>
      </c>
      <c r="J67" s="11" t="s">
        <v>43</v>
      </c>
      <c r="K67" s="11" t="s">
        <v>392</v>
      </c>
      <c r="L67" s="3">
        <v>44797</v>
      </c>
    </row>
    <row r="68" spans="1:12" ht="15.75" customHeight="1" x14ac:dyDescent="0.25">
      <c r="A68" t="s">
        <v>782</v>
      </c>
      <c r="B68" s="13" t="s">
        <v>608</v>
      </c>
      <c r="C68" s="288" t="s">
        <v>27</v>
      </c>
      <c r="D68" s="73" t="s">
        <v>32</v>
      </c>
      <c r="E68" s="11">
        <v>2021</v>
      </c>
      <c r="F68" s="15" t="s">
        <v>24</v>
      </c>
      <c r="G68">
        <v>1</v>
      </c>
      <c r="H68" s="15" t="s">
        <v>784</v>
      </c>
      <c r="I68" s="3">
        <v>44770</v>
      </c>
      <c r="J68" s="11" t="s">
        <v>43</v>
      </c>
      <c r="K68" s="11" t="s">
        <v>392</v>
      </c>
      <c r="L68" s="3">
        <v>44797</v>
      </c>
    </row>
    <row r="69" spans="1:12" ht="15.75" customHeight="1" x14ac:dyDescent="0.25">
      <c r="A69" t="s">
        <v>783</v>
      </c>
      <c r="B69" s="13" t="s">
        <v>608</v>
      </c>
      <c r="C69" s="288" t="s">
        <v>27</v>
      </c>
      <c r="D69" s="73" t="s">
        <v>32</v>
      </c>
      <c r="E69" s="11">
        <v>2021</v>
      </c>
      <c r="F69" s="15" t="s">
        <v>26</v>
      </c>
      <c r="G69">
        <v>190</v>
      </c>
      <c r="H69" s="15" t="s">
        <v>784</v>
      </c>
      <c r="I69" s="3">
        <v>44770</v>
      </c>
      <c r="J69" s="11" t="s">
        <v>43</v>
      </c>
      <c r="K69" s="11" t="s">
        <v>392</v>
      </c>
      <c r="L69" s="3">
        <v>44797</v>
      </c>
    </row>
    <row r="70" spans="1:12" ht="15.75" customHeight="1" x14ac:dyDescent="0.25">
      <c r="A70" s="24" t="s">
        <v>785</v>
      </c>
      <c r="B70" s="278" t="s">
        <v>608</v>
      </c>
      <c r="C70" s="289" t="s">
        <v>27</v>
      </c>
      <c r="D70" s="285" t="s">
        <v>32</v>
      </c>
      <c r="E70" s="279">
        <v>2021</v>
      </c>
      <c r="F70" s="272" t="s">
        <v>20</v>
      </c>
      <c r="G70" s="24">
        <v>1</v>
      </c>
      <c r="H70" s="272" t="s">
        <v>594</v>
      </c>
      <c r="I70" s="26">
        <v>44798</v>
      </c>
      <c r="J70" s="279" t="s">
        <v>43</v>
      </c>
      <c r="K70" s="279" t="s">
        <v>392</v>
      </c>
      <c r="L70" s="26">
        <v>44811</v>
      </c>
    </row>
    <row r="71" spans="1:12" ht="15.75" customHeight="1" x14ac:dyDescent="0.25">
      <c r="A71" s="24" t="s">
        <v>786</v>
      </c>
      <c r="B71" s="278" t="s">
        <v>608</v>
      </c>
      <c r="C71" s="289" t="s">
        <v>27</v>
      </c>
      <c r="D71" s="285" t="s">
        <v>32</v>
      </c>
      <c r="E71" s="279">
        <v>2021</v>
      </c>
      <c r="F71" s="272" t="s">
        <v>24</v>
      </c>
      <c r="G71" s="24">
        <v>1</v>
      </c>
      <c r="H71" s="272" t="s">
        <v>594</v>
      </c>
      <c r="I71" s="26">
        <v>44798</v>
      </c>
      <c r="J71" s="279" t="s">
        <v>43</v>
      </c>
      <c r="K71" s="279" t="s">
        <v>392</v>
      </c>
      <c r="L71" s="26">
        <v>44811</v>
      </c>
    </row>
    <row r="72" spans="1:12" ht="15.75" customHeight="1" x14ac:dyDescent="0.25">
      <c r="A72" s="24" t="s">
        <v>787</v>
      </c>
      <c r="B72" s="278" t="s">
        <v>608</v>
      </c>
      <c r="C72" s="289" t="s">
        <v>27</v>
      </c>
      <c r="D72" s="285" t="s">
        <v>32</v>
      </c>
      <c r="E72" s="279">
        <v>2021</v>
      </c>
      <c r="F72" s="272" t="s">
        <v>26</v>
      </c>
      <c r="G72" s="24">
        <v>65</v>
      </c>
      <c r="H72" s="272" t="s">
        <v>594</v>
      </c>
      <c r="I72" s="26">
        <v>44798</v>
      </c>
      <c r="J72" s="279" t="s">
        <v>43</v>
      </c>
      <c r="K72" s="279" t="s">
        <v>392</v>
      </c>
      <c r="L72" s="26">
        <v>44811</v>
      </c>
    </row>
    <row r="73" spans="1:12" ht="15.75" customHeight="1" x14ac:dyDescent="0.25"/>
    <row r="74" spans="1:12" ht="15.75" customHeight="1" x14ac:dyDescent="0.25"/>
    <row r="75" spans="1:12" ht="15.75" customHeight="1" x14ac:dyDescent="0.25"/>
    <row r="76" spans="1:12" ht="15.75" customHeight="1" x14ac:dyDescent="0.25"/>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sheetProtection algorithmName="SHA-512" hashValue="MsxeP94mFgcyMA+hh/1gwfLB7fVF7KdQbocmqA7V1o6isRWsWIIAGzNDmfcLXieJ2Tj9JWT4Yg96+/bhdKYKqg==" saltValue="GpXxQ0iVsWoWVts9NbBS3Q==" spinCount="100000" sheet="1" sort="0" autoFilter="0"/>
  <phoneticPr fontId="19" type="noConversion"/>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7486D0190D514EB4B282CB25D20A62" ma:contentTypeVersion="3" ma:contentTypeDescription="Create a new document." ma:contentTypeScope="" ma:versionID="615f4441cdd3e5f0ee916eff098ffd2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FC2A3D-13AB-49D3-B67B-B9FDB0C37134}"/>
</file>

<file path=customXml/itemProps2.xml><?xml version="1.0" encoding="utf-8"?>
<ds:datastoreItem xmlns:ds="http://schemas.openxmlformats.org/officeDocument/2006/customXml" ds:itemID="{897C099C-5405-40B2-A308-EFD5FFDB61F7}"/>
</file>

<file path=customXml/itemProps3.xml><?xml version="1.0" encoding="utf-8"?>
<ds:datastoreItem xmlns:ds="http://schemas.openxmlformats.org/officeDocument/2006/customXml" ds:itemID="{DDECF5BB-D67B-49B6-B27A-27492F2272A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ReadMe</vt:lpstr>
      <vt:lpstr>Credits_Generated</vt:lpstr>
      <vt:lpstr>MD_Reserve</vt:lpstr>
      <vt:lpstr>All_Trades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Nicole Christ</dc:creator>
  <cp:lastModifiedBy>Nicole Christ</cp:lastModifiedBy>
  <dcterms:created xsi:type="dcterms:W3CDTF">2020-01-27T15:27:43Z</dcterms:created>
  <dcterms:modified xsi:type="dcterms:W3CDTF">2023-03-09T21:00:34Z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0x010100F47486D0190D514EB4B282CB25D20A62</vt:lpwstr>
  </property>
  <property fmtid="{D5CDD505-2E9C-101B-9397-08002B2CF9AE}" pid="3" name="Order">
    <vt:r8>4600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TemplateUrl">
    <vt:lpwstr/>
  </property>
  <property fmtid="{D5CDD505-2E9C-101B-9397-08002B2CF9AE}" pid="8" name="_SharedFileIndex">
    <vt:lpwstr/>
  </property>
</Properties>
</file>